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hafi\Documents\New project\leta-iso-consulting-uae\public\resources\"/>
    </mc:Choice>
  </mc:AlternateContent>
  <xr:revisionPtr revIDLastSave="0" documentId="8_{1CC3FC67-106D-42D9-96FC-0B241374485B}" xr6:coauthVersionLast="47" xr6:coauthVersionMax="47" xr10:uidLastSave="{00000000-0000-0000-0000-000000000000}"/>
  <bookViews>
    <workbookView xWindow="33525" yWindow="1125" windowWidth="19185" windowHeight="10170" xr2:uid="{2843680E-CC14-4647-89C6-83FBCAEFFF22}"/>
  </bookViews>
  <sheets>
    <sheet name="Dashboard" sheetId="1" r:id="rId1"/>
    <sheet name="Assessment" sheetId="2" r:id="rId2"/>
    <sheet name="Action Plan" sheetId="3" r:id="rId3"/>
    <sheet name="Scoring Guide" sheetId="4" r:id="rId4"/>
  </sheets>
  <definedNames>
    <definedName name="_xlnm._FilterDatabase" localSheetId="2" hidden="1">'Action Plan'!$A$5:$K$30</definedName>
    <definedName name="_xlnm._FilterDatabase" localSheetId="1" hidden="1">Assessment!$A$5:$H$45</definedName>
    <definedName name="ItemList">Assessment!$A$6:$A$45</definedName>
    <definedName name="_xlnm.Print_Area" localSheetId="1">Assessment!$A$1:$H$45</definedName>
    <definedName name="_xlnm.Print_Area" localSheetId="0">Dashboard!$A$1:$H$26</definedName>
    <definedName name="StatusList">'Scoring Guide'!$A$6:$A$9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30" i="3" l="1"/>
  <c r="D30" i="3"/>
  <c r="C30" i="3"/>
  <c r="A30" i="3"/>
  <c r="E29" i="3"/>
  <c r="D29" i="3"/>
  <c r="C29" i="3"/>
  <c r="A29" i="3"/>
  <c r="E28" i="3"/>
  <c r="D28" i="3"/>
  <c r="C28" i="3"/>
  <c r="A28" i="3"/>
  <c r="E27" i="3"/>
  <c r="D27" i="3"/>
  <c r="C27" i="3"/>
  <c r="A27" i="3"/>
  <c r="E26" i="3"/>
  <c r="D26" i="3"/>
  <c r="C26" i="3"/>
  <c r="A26" i="3"/>
  <c r="E25" i="3"/>
  <c r="D25" i="3"/>
  <c r="C25" i="3"/>
  <c r="A25" i="3"/>
  <c r="E24" i="3"/>
  <c r="D24" i="3"/>
  <c r="C24" i="3"/>
  <c r="A24" i="3"/>
  <c r="E23" i="3"/>
  <c r="D23" i="3"/>
  <c r="C23" i="3"/>
  <c r="A23" i="3"/>
  <c r="E22" i="3"/>
  <c r="D22" i="3"/>
  <c r="C22" i="3"/>
  <c r="A22" i="3"/>
  <c r="E21" i="3"/>
  <c r="D21" i="3"/>
  <c r="C21" i="3"/>
  <c r="A21" i="3"/>
  <c r="E20" i="3"/>
  <c r="D20" i="3"/>
  <c r="C20" i="3"/>
  <c r="A20" i="3"/>
  <c r="E19" i="3"/>
  <c r="D19" i="3"/>
  <c r="C19" i="3"/>
  <c r="A19" i="3"/>
  <c r="E18" i="3"/>
  <c r="D18" i="3"/>
  <c r="C18" i="3"/>
  <c r="A18" i="3"/>
  <c r="E17" i="3"/>
  <c r="D17" i="3"/>
  <c r="C17" i="3"/>
  <c r="A17" i="3"/>
  <c r="E16" i="3"/>
  <c r="D16" i="3"/>
  <c r="C16" i="3"/>
  <c r="A16" i="3"/>
  <c r="E15" i="3"/>
  <c r="D15" i="3"/>
  <c r="C15" i="3"/>
  <c r="A15" i="3"/>
  <c r="E14" i="3"/>
  <c r="D14" i="3"/>
  <c r="C14" i="3"/>
  <c r="A14" i="3"/>
  <c r="E13" i="3"/>
  <c r="D13" i="3"/>
  <c r="C13" i="3"/>
  <c r="A13" i="3"/>
  <c r="E12" i="3"/>
  <c r="D12" i="3"/>
  <c r="C12" i="3"/>
  <c r="A12" i="3"/>
  <c r="E11" i="3"/>
  <c r="D11" i="3"/>
  <c r="C11" i="3"/>
  <c r="A11" i="3"/>
  <c r="E10" i="3"/>
  <c r="D10" i="3"/>
  <c r="C10" i="3"/>
  <c r="A10" i="3"/>
  <c r="E9" i="3"/>
  <c r="D9" i="3"/>
  <c r="C9" i="3"/>
  <c r="A9" i="3"/>
  <c r="E8" i="3"/>
  <c r="D8" i="3"/>
  <c r="C8" i="3"/>
  <c r="A8" i="3"/>
  <c r="E7" i="3"/>
  <c r="D7" i="3"/>
  <c r="C7" i="3"/>
  <c r="A7" i="3"/>
  <c r="E6" i="3"/>
  <c r="D6" i="3"/>
  <c r="C6" i="3"/>
  <c r="A6" i="3"/>
  <c r="B16" i="1"/>
  <c r="B15" i="1"/>
  <c r="B12" i="1"/>
  <c r="F6" i="1"/>
  <c r="D6" i="1"/>
  <c r="B6" i="1"/>
  <c r="G45" i="2"/>
  <c r="E45" i="2"/>
  <c r="G44" i="2"/>
  <c r="E44" i="2"/>
  <c r="G43" i="2"/>
  <c r="E43" i="2"/>
  <c r="G42" i="2"/>
  <c r="E42" i="2"/>
  <c r="B19" i="1" s="1"/>
  <c r="G41" i="2"/>
  <c r="E41" i="2"/>
  <c r="G40" i="2"/>
  <c r="E40" i="2"/>
  <c r="G39" i="2"/>
  <c r="E39" i="2"/>
  <c r="G38" i="2"/>
  <c r="E38" i="2"/>
  <c r="B18" i="1" s="1"/>
  <c r="G37" i="2"/>
  <c r="E37" i="2"/>
  <c r="G36" i="2"/>
  <c r="E36" i="2"/>
  <c r="G35" i="2"/>
  <c r="E35" i="2"/>
  <c r="G34" i="2"/>
  <c r="E34" i="2"/>
  <c r="B17" i="1" s="1"/>
  <c r="G33" i="2"/>
  <c r="E33" i="2"/>
  <c r="G32" i="2"/>
  <c r="E32" i="2"/>
  <c r="G31" i="2"/>
  <c r="E31" i="2"/>
  <c r="G30" i="2"/>
  <c r="E30" i="2"/>
  <c r="G29" i="2"/>
  <c r="E29" i="2"/>
  <c r="G28" i="2"/>
  <c r="E28" i="2"/>
  <c r="G27" i="2"/>
  <c r="E27" i="2"/>
  <c r="G26" i="2"/>
  <c r="E26" i="2"/>
  <c r="G25" i="2"/>
  <c r="E25" i="2"/>
  <c r="G24" i="2"/>
  <c r="E24" i="2"/>
  <c r="G23" i="2"/>
  <c r="E23" i="2"/>
  <c r="G22" i="2"/>
  <c r="E22" i="2"/>
  <c r="B14" i="1" s="1"/>
  <c r="G21" i="2"/>
  <c r="E21" i="2"/>
  <c r="G20" i="2"/>
  <c r="E20" i="2"/>
  <c r="G19" i="2"/>
  <c r="E19" i="2"/>
  <c r="G18" i="2"/>
  <c r="E18" i="2"/>
  <c r="B13" i="1" s="1"/>
  <c r="G17" i="2"/>
  <c r="E17" i="2"/>
  <c r="G16" i="2"/>
  <c r="E16" i="2"/>
  <c r="G15" i="2"/>
  <c r="E15" i="2"/>
  <c r="G14" i="2"/>
  <c r="E14" i="2"/>
  <c r="G13" i="2"/>
  <c r="E13" i="2"/>
  <c r="G12" i="2"/>
  <c r="E12" i="2"/>
  <c r="G11" i="2"/>
  <c r="E11" i="2"/>
  <c r="G10" i="2"/>
  <c r="E10" i="2"/>
  <c r="B11" i="1" s="1"/>
  <c r="G9" i="2"/>
  <c r="E9" i="2"/>
  <c r="G8" i="2"/>
  <c r="E8" i="2"/>
  <c r="G7" i="2"/>
  <c r="E7" i="2"/>
  <c r="G6" i="2"/>
  <c r="E6" i="2"/>
  <c r="G9" i="4"/>
  <c r="F9" i="4"/>
  <c r="G8" i="4"/>
  <c r="F8" i="4"/>
  <c r="G7" i="4"/>
  <c r="F7" i="4"/>
  <c r="G6" i="4"/>
  <c r="F6" i="4"/>
  <c r="A15" i="4"/>
  <c r="A14" i="4"/>
  <c r="A13" i="4"/>
  <c r="B9" i="4"/>
  <c r="B8" i="4"/>
  <c r="B7" i="4"/>
  <c r="B6" i="4"/>
  <c r="H6" i="1" l="1"/>
  <c r="B10" i="1"/>
</calcChain>
</file>

<file path=xl/sharedStrings.xml><?xml version="1.0" encoding="utf-8"?>
<sst xmlns="http://schemas.openxmlformats.org/spreadsheetml/2006/main" count="255" uniqueCount="212">
  <si>
    <t>LETA ISO Readiness Assessment - Scoring Guide</t>
  </si>
  <si>
    <t>Use the response definitions consistently. The percentage is an internal planning indicator, not a certification result.</t>
  </si>
  <si>
    <t>Status</t>
  </si>
  <si>
    <t>Factor</t>
  </si>
  <si>
    <t>Beginner meaning</t>
  </si>
  <si>
    <t>Treatment</t>
  </si>
  <si>
    <t>Implemented</t>
  </si>
  <si>
    <t>Working consistently across the relevant scope, with current evidence available</t>
  </si>
  <si>
    <t>Full weighted points</t>
  </si>
  <si>
    <t>Partial</t>
  </si>
  <si>
    <t>Something exists, but coverage, consistency, evidence or effectiveness is incomplete</t>
  </si>
  <si>
    <t>Half weighted points</t>
  </si>
  <si>
    <t>Not Implemented</t>
  </si>
  <si>
    <t>No reliable arrangement exists, or no adequate evidence can be shown</t>
  </si>
  <si>
    <t>Zero points</t>
  </si>
  <si>
    <t>Not Applicable</t>
  </si>
  <si>
    <t>The check genuinely falls outside the defined scope and the reason is recorded</t>
  </si>
  <si>
    <t>Excluded from denominator</t>
  </si>
  <si>
    <t>Weight</t>
  </si>
  <si>
    <t>Meaning</t>
  </si>
  <si>
    <t>Important note</t>
  </si>
  <si>
    <t>Critical foundation or a gap likely to affect the system broadly</t>
  </si>
  <si>
    <t>Prioritise first</t>
  </si>
  <si>
    <t>Important control or management practice</t>
  </si>
  <si>
    <t>Plan and monitor</t>
  </si>
  <si>
    <t>Supporting practice that improves consistency or maturity</t>
  </si>
  <si>
    <t>Still applicable when relevant</t>
  </si>
  <si>
    <t>From</t>
  </si>
  <si>
    <t>To</t>
  </si>
  <si>
    <t>Planning label</t>
  </si>
  <si>
    <t>Foundational</t>
  </si>
  <si>
    <t>Developing</t>
  </si>
  <si>
    <t>Established with gaps</t>
  </si>
  <si>
    <t>Advanced self-assessed readiness</t>
  </si>
  <si>
    <t>How to complete the assessment</t>
  </si>
  <si>
    <t>1. Read each check and select one status.</t>
  </si>
  <si>
    <t>2. In Evidence / Notes, name the record, report, system screen, meeting minute, interview or observed practice supporting the answer.</t>
  </si>
  <si>
    <t>3. Do not select Implemented only because a document exists; the practice should be in use and supported by current evidence.</t>
  </si>
  <si>
    <t>4. If evidence is incomplete or the practice is inconsistent, select Partial.</t>
  </si>
  <si>
    <t>5. Use Not Applicable only when the check genuinely falls outside the defined scope, and always record the reason.</t>
  </si>
  <si>
    <t>6. Add Partial and Not Implemented items to the Action Plan, beginning with weight-3 gaps.</t>
  </si>
  <si>
    <t>7. Reassess after actions have been implemented and evidence is available.</t>
  </si>
  <si>
    <t>Important disclaimer
The LETA ISO Readiness Assessment is a general educational self-assessment for management-system planning. Its questions are original, plain-language management checks; no ISO clause text is reproduced, and the workbook does not replace the licensed text of any ISO standard. It is not an official product of, affiliated with, or endorsed by ISO, an accreditation body or a certification body.
The workbook does not provide legal, regulatory, audit, certification or other professional advice. Results depend on the user's answers and supporting evidence. A score is an internal planning indicator only; it is not a statement of conformity and does not guarantee certification. Applicable requirements vary according to the selected standard, scope, activities, risks, contracts, sector and current UAE requirements.
Users should obtain the applicable licensed standard, confirm current legal and contractual obligations, and seek qualified independent advice where appropriate. The organisation remains responsible for its decisions, controls and evidence.</t>
  </si>
  <si>
    <t>LETA ISO Readiness Assessment</t>
  </si>
  <si>
    <t>Answer 40 plain-language checks. Select a status, record the supporting evidence, and use the results to plan a focused ISO implementation.</t>
  </si>
  <si>
    <t>Implemented = working consistently with evidence | Partial = incomplete or inconsistent | Not Implemented = no reliable arrangement | Not Applicable = outside scope with a recorded reason.</t>
  </si>
  <si>
    <t>Planning tool only: the score is not a certification finding, statement of conformity or guarantee of certification.</t>
  </si>
  <si>
    <t>Item ID</t>
  </si>
  <si>
    <t>Section</t>
  </si>
  <si>
    <t>Plain-language readiness check</t>
  </si>
  <si>
    <t>Evidence, notes, or Not Applicable reason</t>
  </si>
  <si>
    <t>Earned weighted points</t>
  </si>
  <si>
    <t>Suggested next action</t>
  </si>
  <si>
    <t>SPB-01</t>
  </si>
  <si>
    <t>System purpose and boundaries</t>
  </si>
  <si>
    <t>Can the organisation clearly state which sites, teams, products, services and activities are covered, and what sits outside the boundary?</t>
  </si>
  <si>
    <t>Write a one-page scope naming locations, functions, activities and any exclusions with reasons.</t>
  </si>
  <si>
    <t>SPB-02</t>
  </si>
  <si>
    <t>Are the key activities and their hand-offs understood, with owners, inputs and outputs identified?</t>
  </si>
  <si>
    <t>Draw a simple process map and confirm owners, hand-offs and expected outputs.</t>
  </si>
  <si>
    <t>SPB-03</t>
  </si>
  <si>
    <t>Has leadership agreed what the management system is meant to achieve and how success will be recognised?</t>
  </si>
  <si>
    <t>Agree a short set of intended outcomes and measures, then obtain leadership approval.</t>
  </si>
  <si>
    <t>SPB-04</t>
  </si>
  <si>
    <t>Is there a short, approved policy that reflects the organisation's purpose, main risks and commitments, and is it kept current?</t>
  </si>
  <si>
    <t>Draft or refresh the policy, assign an owner and review date, and make it accessible.</t>
  </si>
  <si>
    <t>LDR-01</t>
  </si>
  <si>
    <t>Leadership and ownership</t>
  </si>
  <si>
    <t>Does a senior leader visibly own the management system and regularly follow up on its performance?</t>
  </si>
  <si>
    <t>Name an executive sponsor and add system performance to a recurring leadership agenda.</t>
  </si>
  <si>
    <t>LDR-02</t>
  </si>
  <si>
    <t>Do people know who performs the work, makes decisions, checks results and escalates problems?</t>
  </si>
  <si>
    <t>Create simple role cards or a responsibility matrix, including deputies and escalation routes.</t>
  </si>
  <si>
    <t>LDR-03</t>
  </si>
  <si>
    <t>Are enough people, time, tools, information and budget planned to operate and improve the system?</t>
  </si>
  <si>
    <t>Prepare a resource plan, identify shortages and obtain decisions from leadership.</t>
  </si>
  <si>
    <t>LDR-04</t>
  </si>
  <si>
    <t>Can workers contribute ideas, report concerns and receive a response without unnecessary barriers?</t>
  </si>
  <si>
    <t>Establish a feedback channel, record issues raised and show how management responded.</t>
  </si>
  <si>
    <t>OBL-01</t>
  </si>
  <si>
    <t>Stakeholders and obligations</t>
  </si>
  <si>
    <t>Has the organisation identified the people and organisations that can affect, or are affected by, the system and what they reasonably expect?</t>
  </si>
  <si>
    <t>Build a stakeholder list with relevant needs, influence, owner and supporting evidence.</t>
  </si>
  <si>
    <t>OBL-02</t>
  </si>
  <si>
    <t>Is there a current list of relevant legal, regulatory, permit, contractual, customer and internal commitments?</t>
  </si>
  <si>
    <t>Create an obligations register covering applicable UAE, emirate, free-zone, sector and contract requirements.</t>
  </si>
  <si>
    <t>OBL-03</t>
  </si>
  <si>
    <t>Is someone responsible for detecting changes to those commitments and assessing what the organisation must change?</t>
  </si>
  <si>
    <t>Assign sources, owners and review frequencies, and keep a change-and-impact log.</t>
  </si>
  <si>
    <t>OBL-04</t>
  </si>
  <si>
    <t>Can each important commitment be linked to an operating control, responsible person and retained record?</t>
  </si>
  <si>
    <t>Map each applicable commitment to the procedure, control, owner and evidence that addresses it.</t>
  </si>
  <si>
    <t>RSK-01</t>
  </si>
  <si>
    <t>Risks, opportunities and objectives</t>
  </si>
  <si>
    <t>Is there a repeatable way to identify and assess risks and opportunities across the defined scope?</t>
  </si>
  <si>
    <t>Adopt simple likelihood, impact and opportunity criteria and schedule regular reviews.</t>
  </si>
  <si>
    <t>RSK-02</t>
  </si>
  <si>
    <t>Are priority risks and opportunities given actions, owners, deadlines and follow-up?</t>
  </si>
  <si>
    <t>Maintain a live register showing priority, treatment, owner, deadline and remaining exposure.</t>
  </si>
  <si>
    <t>OBJ-01</t>
  </si>
  <si>
    <t>Are objectives specific enough to measure, with a baseline, target, owner and timeframe?</t>
  </si>
  <si>
    <t>Rewrite broad intentions as measurable objectives with baselines, targets and accountable owners.</t>
  </si>
  <si>
    <t>OBJ-02</t>
  </si>
  <si>
    <t>Are objectives supported by practical plans covering actions, resources, milestones and progress checks?</t>
  </si>
  <si>
    <t>Break each objective into deliverables, resources, dates and a reporting rhythm.</t>
  </si>
  <si>
    <t>PPL-01</t>
  </si>
  <si>
    <t>People, skills and communication</t>
  </si>
  <si>
    <t>Has the organisation defined the knowledge and skills needed for roles that can affect system results?</t>
  </si>
  <si>
    <t>Create a role-based competence matrix, including temporary staff and contractors where relevant.</t>
  </si>
  <si>
    <t>PPL-02</t>
  </si>
  <si>
    <t>Are skill gaps addressed, and is the effectiveness of training or coaching checked rather than attendance alone?</t>
  </si>
  <si>
    <t>Close priority gaps and verify learning through observation, testing or performance results.</t>
  </si>
  <si>
    <t>PPL-03</t>
  </si>
  <si>
    <t>Do relevant people understand the policy, objectives, major risks, their contribution and how to report a problem?</t>
  </si>
  <si>
    <t>Deliver focused briefings and retain evidence that understanding was checked.</t>
  </si>
  <si>
    <t>PPL-04</t>
  </si>
  <si>
    <t>Is important internal and external communication planned so the right information reaches the right audience at the right time?</t>
  </si>
  <si>
    <t>Create a communication matrix covering message, audience, timing, channel and owner.</t>
  </si>
  <si>
    <t>INF-01</t>
  </si>
  <si>
    <t>Documents, data and evidence</t>
  </si>
  <si>
    <t>Are important documents identified, approved, version-controlled, reviewed and changed by authorised people?</t>
  </si>
  <si>
    <t>Set a simple control method covering owner, identifier, approval, version, changes and review date.</t>
  </si>
  <si>
    <t>INF-02</t>
  </si>
  <si>
    <t>Can people find the current information they need at the point of work without relying on obsolete copies?</t>
  </si>
  <si>
    <t>Establish one controlled source, set access permissions and withdraw superseded copies.</t>
  </si>
  <si>
    <t>INF-03</t>
  </si>
  <si>
    <t>Are records readable, retrievable, protected and kept for an appropriate period before secure disposal?</t>
  </si>
  <si>
    <t>Create a retention schedule and test whether a sample of important records can be retrieved.</t>
  </si>
  <si>
    <t>INF-04</t>
  </si>
  <si>
    <t>Are critical external documents and business data kept current, access-controlled, backed up and recoverable?</t>
  </si>
  <si>
    <t>Inventory critical external information and test version checks, backup and recovery arrangements.</t>
  </si>
  <si>
    <t>OPS-01</t>
  </si>
  <si>
    <t>Operational control and change</t>
  </si>
  <si>
    <t>Do important activities have clear operating criteria, controls and records proportionate to their risk?</t>
  </si>
  <si>
    <t>Turn critical activities into usable criteria, instructions or checklists and identify required records.</t>
  </si>
  <si>
    <t>OPS-02</t>
  </si>
  <si>
    <t>Do people know when to stop work, escalate a deviation or obtain approval for an exception?</t>
  </si>
  <si>
    <t>Define escalation triggers, decision authority and how deviations and exceptions are recorded.</t>
  </si>
  <si>
    <t>OPS-03</t>
  </si>
  <si>
    <t>Has the organisation planned for plausible emergencies or major disruptions and tested its response?</t>
  </si>
  <si>
    <t>Document response roles, contacts and recovery priorities, then run and record an exercise.</t>
  </si>
  <si>
    <t>OPS-04</t>
  </si>
  <si>
    <t>Are operational or organisational changes assessed before rollout and checked after implementation?</t>
  </si>
  <si>
    <t>Introduce a pre-change review covering risks, obligations, resources, training and documents.</t>
  </si>
  <si>
    <t>SUP-01</t>
  </si>
  <si>
    <t>Suppliers and outsourced work</t>
  </si>
  <si>
    <t>Are suppliers and contractors selected and re-evaluated using criteria proportionate to the risk of what they provide?</t>
  </si>
  <si>
    <t>Define risk-based due-diligence, approval and re-evaluation criteria.</t>
  </si>
  <si>
    <t>SUP-02</t>
  </si>
  <si>
    <t>Are relevant performance, control, competence, record and incident-reporting expectations clearly communicated to external providers?</t>
  </si>
  <si>
    <t>Add clear requirements to contracts, purchase orders, scopes of work and onboarding.</t>
  </si>
  <si>
    <t>SUP-03</t>
  </si>
  <si>
    <t>Is supplier performance monitored, with poor results investigated and escalated?</t>
  </si>
  <si>
    <t>Use acceptance checks or scorecards and define triggers for corrective action or reapproval.</t>
  </si>
  <si>
    <t>SUP-04</t>
  </si>
  <si>
    <t>When work is outsourced, does the organisation retain clear accountability, oversight and access to necessary evidence?</t>
  </si>
  <si>
    <t>Name an internal owner, define monitoring rights and maintain a contingency for critical services.</t>
  </si>
  <si>
    <t>MON-01</t>
  </si>
  <si>
    <t>Monitoring, issues and corrective action</t>
  </si>
  <si>
    <t>Are indicators linked to intended outcomes, with a clear owner, source, frequency and target?</t>
  </si>
  <si>
    <t>Create a compact measurement plan covering each indicator's definition, source, owner and target.</t>
  </si>
  <si>
    <t>MON-02</t>
  </si>
  <si>
    <t>Are important measurements and reports checked for reliability before decisions are made from them?</t>
  </si>
  <si>
    <t>Document collection and validation methods and verify or calibrate equipment where relevant.</t>
  </si>
  <si>
    <t>ISS-01</t>
  </si>
  <si>
    <t>Can people report incidents, errors, complaints or control failures, and are immediate impacts contained and recorded?</t>
  </si>
  <si>
    <t>Establish a simple issue log with reporting, containment, impact assessment and notification steps.</t>
  </si>
  <si>
    <t>CAP-01</t>
  </si>
  <si>
    <t>Are significant or repeated problems investigated for underlying causes, followed by actions whose effectiveness is later checked?</t>
  </si>
  <si>
    <t>Use a proportionate cause-analysis method and schedule an effectiveness review after implementation.</t>
  </si>
  <si>
    <t>AUD-01</t>
  </si>
  <si>
    <t>Audit, leadership review and improvement</t>
  </si>
  <si>
    <t>Is there a planned programme of internal checks or audits that covers the full scope and gives more attention to higher-risk areas?</t>
  </si>
  <si>
    <t>Build a risk-based annual programme using prior results, changes and process importance.</t>
  </si>
  <si>
    <t>AUD-02</t>
  </si>
  <si>
    <t>Are reviewers suitably skilled, objective about the work they examine and able to support findings with evidence?</t>
  </si>
  <si>
    <t>Train reviewers, avoid self-review where practicable and require evidence-based findings.</t>
  </si>
  <si>
    <t>REV-01</t>
  </si>
  <si>
    <t>Does leadership periodically review performance, obligations, resources, risks, audits, issues, changes and improvement needs, then record decisions?</t>
  </si>
  <si>
    <t>Use a standing review agenda and retain decisions, owners, deadlines and follow-up status.</t>
  </si>
  <si>
    <t>IMP-01</t>
  </si>
  <si>
    <t>Are improvement ideas drawn from data, feedback, reviews and problems, prioritised and tracked through to results?</t>
  </si>
  <si>
    <t>Maintain an improvement register and record expected benefit, owner, outcome and lessons learned.</t>
  </si>
  <si>
    <t>LETA ISO Readiness Dashboard</t>
  </si>
  <si>
    <t>A management-friendly starting point for UAE organisations considering ISO implementation. Complete the Assessment sheet to update every result.</t>
  </si>
  <si>
    <t>Organisation</t>
  </si>
  <si>
    <t>Reviewer</t>
  </si>
  <si>
    <t>Assessment date</t>
  </si>
  <si>
    <t>Standard(s) considered</t>
  </si>
  <si>
    <t>Scope / coverage</t>
  </si>
  <si>
    <t>UAE location / free zone</t>
  </si>
  <si>
    <t>Overall readiness</t>
  </si>
  <si>
    <t>Assessment completion</t>
  </si>
  <si>
    <t>Gaps requiring action</t>
  </si>
  <si>
    <t>Critical gaps (weight 3)</t>
  </si>
  <si>
    <t>Management area</t>
  </si>
  <si>
    <t>Readiness</t>
  </si>
  <si>
    <t>How to use this result: begin with the weight-3 items marked Partial or Not Implemented, confirm the evidence with process owners, then record agreed actions on the Action Plan sheet. A high percentage does not predict or guarantee certification.</t>
  </si>
  <si>
    <t>Self-assessment and planning tool only. The readiness score is not a certification finding, statement of conformity or guarantee of certification. Independent certification bodies conduct certification audits and make certificate decisions. See the Scoring Guide for the full disclaimer.</t>
  </si>
  <si>
    <t>LETA ISO Readiness Action Plan</t>
  </si>
  <si>
    <t>Select an Assessment Item ID to bring the gap and suggested next step into this sheet. Agree the actual deliverable, owner, date and closure evidence with your team.</t>
  </si>
  <si>
    <t>Recommended sequence: record Partial and Not Implemented items first, prioritise weight-3 gaps, and close an action only when suitable evidence is available.</t>
  </si>
  <si>
    <t>Action ID</t>
  </si>
  <si>
    <t>Assessment Item ID</t>
  </si>
  <si>
    <t>Gap question</t>
  </si>
  <si>
    <t>Suggested next step</t>
  </si>
  <si>
    <t>Agreed action / deliverable</t>
  </si>
  <si>
    <t>Owner</t>
  </si>
  <si>
    <t>Priority</t>
  </si>
  <si>
    <t>Target date</t>
  </si>
  <si>
    <t>Action status</t>
  </si>
  <si>
    <t>Closure evidence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</si>
</sst>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15" x14ac:knownFonts="1">
    <font>
      <sz val="11"/>
      <color theme="1"/>
      <name val="Aptos Narrow"/>
      <family val="2"/>
      <scheme val="minor"/>
    </font>
    <font>
      <sz val="11"/>
      <color theme="1"/>
      <name val="Aptos"/>
      <family val="2"/>
    </font>
    <font>
      <sz val="10"/>
      <color rgb="FF24415F"/>
      <name val="Aptos"/>
      <family val="2"/>
    </font>
    <font>
      <b/>
      <sz val="10"/>
      <color rgb="FFFFFFFF"/>
      <name val="Aptos"/>
      <family val="2"/>
    </font>
    <font>
      <sz val="9"/>
      <color theme="1"/>
      <name val="Aptos"/>
      <family val="2"/>
    </font>
    <font>
      <b/>
      <sz val="9"/>
      <color theme="1"/>
      <name val="Aptos"/>
      <family val="2"/>
    </font>
    <font>
      <b/>
      <sz val="9"/>
      <color rgb="FF0B2A55"/>
      <name val="Aptos"/>
      <family val="2"/>
    </font>
    <font>
      <b/>
      <sz val="22"/>
      <color rgb="FFFFFFFF"/>
      <name val="Aptos"/>
      <family val="2"/>
    </font>
    <font>
      <b/>
      <sz val="11"/>
      <color rgb="FF24415F"/>
      <name val="Aptos"/>
      <family val="2"/>
    </font>
    <font>
      <b/>
      <sz val="16"/>
      <color rgb="FFFFFFFF"/>
      <name val="Aptos"/>
      <family val="2"/>
    </font>
    <font>
      <sz val="11"/>
      <color rgb="FF24415F"/>
      <name val="Aptos"/>
      <family val="2"/>
    </font>
    <font>
      <i/>
      <sz val="11"/>
      <color rgb="FF6B4A00"/>
      <name val="Aptos"/>
      <family val="2"/>
    </font>
    <font>
      <sz val="11"/>
      <color rgb="FF334A63"/>
      <name val="Aptos"/>
      <family val="2"/>
    </font>
    <font>
      <b/>
      <sz val="11"/>
      <color theme="1"/>
      <name val="Aptos"/>
      <family val="2"/>
    </font>
    <font>
      <b/>
      <sz val="13"/>
      <color rgb="FF0B2A55"/>
      <name val="Aptos"/>
      <family val="2"/>
    </font>
  </fonts>
  <fills count="14">
    <fill>
      <patternFill patternType="none"/>
    </fill>
    <fill>
      <patternFill patternType="gray125"/>
    </fill>
    <fill>
      <patternFill patternType="solid">
        <fgColor rgb="FF0B2A55"/>
        <bgColor indexed="64"/>
      </patternFill>
    </fill>
    <fill>
      <patternFill patternType="solid">
        <fgColor rgb="FFEAF3FF"/>
        <bgColor indexed="64"/>
      </patternFill>
    </fill>
    <fill>
      <patternFill patternType="solid">
        <fgColor rgb="FF1261D7"/>
        <bgColor indexed="64"/>
      </patternFill>
    </fill>
    <fill>
      <patternFill patternType="solid">
        <fgColor rgb="FFDFF2E6"/>
        <bgColor indexed="64"/>
      </patternFill>
    </fill>
    <fill>
      <patternFill patternType="solid">
        <fgColor rgb="FFFFF0CC"/>
        <bgColor indexed="64"/>
      </patternFill>
    </fill>
    <fill>
      <patternFill patternType="solid">
        <fgColor rgb="FFFDE2E2"/>
        <bgColor indexed="64"/>
      </patternFill>
    </fill>
    <fill>
      <patternFill patternType="solid">
        <fgColor rgb="FFE7ECF3"/>
        <bgColor indexed="64"/>
      </patternFill>
    </fill>
    <fill>
      <patternFill patternType="solid">
        <fgColor rgb="FFF4F7FB"/>
        <bgColor indexed="64"/>
      </patternFill>
    </fill>
    <fill>
      <patternFill patternType="solid">
        <fgColor rgb="FFFFF7DF"/>
        <bgColor indexed="64"/>
      </patternFill>
    </fill>
    <fill>
      <patternFill patternType="solid">
        <fgColor rgb="FFF8FBFF"/>
        <bgColor indexed="64"/>
      </patternFill>
    </fill>
    <fill>
      <patternFill patternType="solid">
        <fgColor rgb="FFFFFCEB"/>
        <bgColor indexed="64"/>
      </patternFill>
    </fill>
    <fill>
      <patternFill patternType="solid">
        <fgColor rgb="FFF1F5FA"/>
        <bgColor indexed="64"/>
      </patternFill>
    </fill>
  </fills>
  <borders count="2">
    <border>
      <left/>
      <right/>
      <top/>
      <bottom/>
      <diagonal/>
    </border>
    <border>
      <left/>
      <right/>
      <top/>
      <bottom style="thin">
        <color rgb="FFCBD8E8"/>
      </bottom>
      <diagonal/>
    </border>
  </borders>
  <cellStyleXfs count="1">
    <xf numFmtId="0" fontId="0" fillId="0" borderId="0"/>
  </cellStyleXfs>
  <cellXfs count="50">
    <xf numFmtId="0" fontId="0" fillId="0" borderId="0" xfId="0"/>
    <xf numFmtId="0" fontId="1" fillId="0" borderId="0" xfId="0" applyFont="1"/>
    <xf numFmtId="0" fontId="2" fillId="3" borderId="0" xfId="0" applyFont="1" applyFill="1" applyAlignment="1">
      <alignment vertical="center" wrapText="1"/>
    </xf>
    <xf numFmtId="0" fontId="1" fillId="0" borderId="0" xfId="0" applyFont="1"/>
    <xf numFmtId="0" fontId="3" fillId="4" borderId="0" xfId="0" applyFont="1" applyFill="1" applyAlignment="1">
      <alignment horizontal="center" vertical="center" wrapText="1"/>
    </xf>
    <xf numFmtId="0" fontId="4" fillId="0" borderId="0" xfId="0" applyFont="1" applyAlignment="1">
      <alignment vertical="top" wrapText="1"/>
    </xf>
    <xf numFmtId="0" fontId="4" fillId="11" borderId="0" xfId="0" applyFont="1" applyFill="1" applyAlignment="1">
      <alignment vertical="top" wrapText="1"/>
    </xf>
    <xf numFmtId="0" fontId="5" fillId="0" borderId="0" xfId="0" applyFont="1" applyAlignment="1">
      <alignment vertical="top" wrapText="1"/>
    </xf>
    <xf numFmtId="0" fontId="5" fillId="11" borderId="0" xfId="0" applyFont="1" applyFill="1" applyAlignment="1">
      <alignment vertical="top" wrapText="1"/>
    </xf>
    <xf numFmtId="0" fontId="4" fillId="0" borderId="0" xfId="0" applyFont="1" applyAlignment="1">
      <alignment horizontal="center" vertical="top" wrapText="1"/>
    </xf>
    <xf numFmtId="0" fontId="4" fillId="11" borderId="0" xfId="0" applyFont="1" applyFill="1" applyAlignment="1">
      <alignment horizontal="center" vertical="top" wrapText="1"/>
    </xf>
    <xf numFmtId="0" fontId="4" fillId="12" borderId="0" xfId="0" applyFont="1" applyFill="1" applyAlignment="1">
      <alignment vertical="top" wrapText="1"/>
    </xf>
    <xf numFmtId="0" fontId="4" fillId="3" borderId="0" xfId="0" applyFont="1" applyFill="1" applyAlignment="1">
      <alignment horizontal="center" vertical="top" wrapText="1"/>
    </xf>
    <xf numFmtId="0" fontId="4" fillId="13" borderId="0" xfId="0" applyFont="1" applyFill="1" applyAlignment="1">
      <alignment horizontal="center" vertical="top" wrapText="1"/>
    </xf>
    <xf numFmtId="0" fontId="4" fillId="0" borderId="0" xfId="0" applyFont="1" applyAlignment="1">
      <alignment vertical="center" wrapText="1"/>
    </xf>
    <xf numFmtId="0" fontId="6" fillId="0" borderId="0" xfId="0" applyFont="1" applyAlignment="1">
      <alignment vertical="center" wrapText="1"/>
    </xf>
    <xf numFmtId="0" fontId="4" fillId="12" borderId="0" xfId="0" applyFont="1" applyFill="1" applyAlignment="1">
      <alignment vertical="center" wrapText="1"/>
    </xf>
    <xf numFmtId="0" fontId="4" fillId="12" borderId="0" xfId="0" applyFont="1" applyFill="1" applyAlignment="1">
      <alignment vertical="center" wrapText="1"/>
    </xf>
    <xf numFmtId="164" fontId="4" fillId="12" borderId="0" xfId="0" applyNumberFormat="1" applyFont="1" applyFill="1" applyAlignment="1">
      <alignment vertical="center" wrapText="1"/>
    </xf>
    <xf numFmtId="0" fontId="7" fillId="2" borderId="0" xfId="0" applyFont="1" applyFill="1" applyAlignment="1">
      <alignment horizontal="left" vertical="center"/>
    </xf>
    <xf numFmtId="0" fontId="8" fillId="3" borderId="0" xfId="0" applyFont="1" applyFill="1" applyAlignment="1">
      <alignment horizontal="center" vertical="center" wrapText="1"/>
    </xf>
    <xf numFmtId="9" fontId="9" fillId="4" borderId="0" xfId="0" applyNumberFormat="1" applyFont="1" applyFill="1" applyAlignment="1">
      <alignment horizontal="center"/>
    </xf>
    <xf numFmtId="0" fontId="9" fillId="4" borderId="0" xfId="0" applyFont="1" applyFill="1" applyAlignment="1">
      <alignment horizontal="center"/>
    </xf>
    <xf numFmtId="0" fontId="1" fillId="0" borderId="0" xfId="0" applyFont="1" applyAlignment="1">
      <alignment wrapText="1"/>
    </xf>
    <xf numFmtId="9" fontId="1" fillId="0" borderId="0" xfId="0" applyNumberFormat="1" applyFont="1"/>
    <xf numFmtId="0" fontId="1" fillId="11" borderId="0" xfId="0" applyFont="1" applyFill="1" applyAlignment="1">
      <alignment wrapText="1"/>
    </xf>
    <xf numFmtId="9" fontId="1" fillId="11" borderId="0" xfId="0" applyNumberFormat="1" applyFont="1" applyFill="1"/>
    <xf numFmtId="0" fontId="10" fillId="3" borderId="0" xfId="0" applyFont="1" applyFill="1" applyAlignment="1">
      <alignment vertical="center" wrapText="1"/>
    </xf>
    <xf numFmtId="0" fontId="1" fillId="0" borderId="0" xfId="0" applyFont="1" applyAlignment="1">
      <alignment vertical="center" wrapText="1"/>
    </xf>
    <xf numFmtId="0" fontId="11" fillId="10" borderId="0" xfId="0" applyFont="1" applyFill="1" applyAlignment="1">
      <alignment wrapText="1"/>
    </xf>
    <xf numFmtId="0" fontId="1" fillId="0" borderId="0" xfId="0" applyFont="1" applyAlignment="1">
      <alignment wrapText="1"/>
    </xf>
    <xf numFmtId="0" fontId="12" fillId="9" borderId="0" xfId="0" applyFont="1" applyFill="1" applyAlignment="1">
      <alignment wrapText="1"/>
    </xf>
    <xf numFmtId="0" fontId="11" fillId="10" borderId="0" xfId="0" applyFont="1" applyFill="1"/>
    <xf numFmtId="0" fontId="1" fillId="9" borderId="0" xfId="0" applyFont="1" applyFill="1" applyAlignment="1">
      <alignment wrapText="1"/>
    </xf>
    <xf numFmtId="0" fontId="1" fillId="13" borderId="0" xfId="0" applyFont="1" applyFill="1" applyAlignment="1">
      <alignment vertical="top" wrapText="1"/>
    </xf>
    <xf numFmtId="0" fontId="1" fillId="12" borderId="0" xfId="0" applyFont="1" applyFill="1" applyAlignment="1">
      <alignment vertical="top" wrapText="1"/>
    </xf>
    <xf numFmtId="164" fontId="1" fillId="12" borderId="0" xfId="0" applyNumberFormat="1" applyFont="1" applyFill="1" applyAlignment="1">
      <alignment vertical="top" wrapText="1"/>
    </xf>
    <xf numFmtId="0" fontId="13" fillId="5" borderId="0" xfId="0" applyFont="1" applyFill="1" applyBorder="1" applyAlignment="1">
      <alignment vertical="top" wrapText="1"/>
    </xf>
    <xf numFmtId="9" fontId="1" fillId="0" borderId="0" xfId="0" applyNumberFormat="1" applyFont="1" applyBorder="1" applyAlignment="1">
      <alignment vertical="top" wrapText="1"/>
    </xf>
    <xf numFmtId="0" fontId="1" fillId="0" borderId="0" xfId="0" applyFont="1" applyBorder="1" applyAlignment="1">
      <alignment vertical="top" wrapText="1"/>
    </xf>
    <xf numFmtId="9" fontId="1" fillId="0" borderId="0" xfId="0" applyNumberFormat="1" applyFont="1" applyAlignment="1">
      <alignment wrapText="1"/>
    </xf>
    <xf numFmtId="0" fontId="13" fillId="6" borderId="0" xfId="0" applyFont="1" applyFill="1" applyBorder="1" applyAlignment="1">
      <alignment vertical="top" wrapText="1"/>
    </xf>
    <xf numFmtId="0" fontId="13" fillId="7" borderId="0" xfId="0" applyFont="1" applyFill="1" applyBorder="1" applyAlignment="1">
      <alignment vertical="top" wrapText="1"/>
    </xf>
    <xf numFmtId="0" fontId="13" fillId="8" borderId="1" xfId="0" applyFont="1" applyFill="1" applyBorder="1" applyAlignment="1">
      <alignment vertical="top" wrapText="1"/>
    </xf>
    <xf numFmtId="9" fontId="1" fillId="0" borderId="1" xfId="0" applyNumberFormat="1" applyFont="1" applyBorder="1" applyAlignment="1">
      <alignment vertical="top" wrapText="1"/>
    </xf>
    <xf numFmtId="0" fontId="1" fillId="0" borderId="1" xfId="0" applyFont="1" applyBorder="1" applyAlignment="1">
      <alignment vertical="top" wrapText="1"/>
    </xf>
    <xf numFmtId="0" fontId="13" fillId="0" borderId="0" xfId="0" applyFont="1" applyAlignment="1">
      <alignment horizontal="center" wrapText="1"/>
    </xf>
    <xf numFmtId="0" fontId="14" fillId="0" borderId="0" xfId="0" applyFont="1"/>
    <xf numFmtId="0" fontId="12" fillId="9" borderId="0" xfId="0" applyFont="1" applyFill="1" applyAlignment="1">
      <alignment vertical="top" wrapText="1"/>
    </xf>
    <xf numFmtId="0" fontId="1" fillId="0" borderId="0" xfId="0" applyFont="1" applyAlignment="1">
      <alignment vertical="top" wrapText="1"/>
    </xf>
  </cellXfs>
  <cellStyles count="1">
    <cellStyle name="Normal" xfId="0" builtinId="0"/>
  </cellStyles>
  <dxfs count="4">
    <dxf>
      <font>
        <color rgb="FF526174"/>
      </font>
      <fill>
        <patternFill>
          <bgColor rgb="FFE7ECF3"/>
        </patternFill>
      </fill>
    </dxf>
    <dxf>
      <font>
        <color rgb="FF991B1B"/>
      </font>
      <fill>
        <patternFill>
          <bgColor rgb="FFFDE2E2"/>
        </patternFill>
      </fill>
    </dxf>
    <dxf>
      <font>
        <color rgb="FF8A5A00"/>
      </font>
      <fill>
        <patternFill>
          <bgColor rgb="FFFFF0CC"/>
        </patternFill>
      </fill>
    </dxf>
    <dxf>
      <font>
        <color rgb="FF166534"/>
      </font>
      <fill>
        <patternFill>
          <bgColor rgb="FFDFF2E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a:pPr>
            <a:r>
              <a:rPr lang="en-US" sz="1300"/>
              <a:t>Readiness by management area</a:t>
            </a:r>
          </a:p>
        </c:rich>
      </c:tx>
      <c:overlay val="0"/>
    </c:title>
    <c:autoTitleDeleted val="0"/>
    <c:plotArea>
      <c:layout/>
      <c:barChart>
        <c:barDir val="bar"/>
        <c:grouping val="clustered"/>
        <c:varyColors val="0"/>
        <c:ser>
          <c:idx val="0"/>
          <c:order val="0"/>
          <c:tx>
            <c:strRef>
              <c:f>Dashboard!$B$9</c:f>
              <c:strCache>
                <c:ptCount val="1"/>
                <c:pt idx="0">
                  <c:v>Readiness</c:v>
                </c:pt>
              </c:strCache>
            </c:strRef>
          </c:tx>
          <c:spPr>
            <a:solidFill>
              <a:srgbClr val="1261D7"/>
            </a:solidFill>
          </c:spPr>
          <c:invertIfNegative val="0"/>
          <c:cat>
            <c:strRef>
              <c:f>Dashboard!$A$10:$A$19</c:f>
              <c:strCache>
                <c:ptCount val="10"/>
                <c:pt idx="0">
                  <c:v>System purpose and boundaries</c:v>
                </c:pt>
                <c:pt idx="1">
                  <c:v>Leadership and ownership</c:v>
                </c:pt>
                <c:pt idx="2">
                  <c:v>Stakeholders and obligations</c:v>
                </c:pt>
                <c:pt idx="3">
                  <c:v>Risks, opportunities and objectives</c:v>
                </c:pt>
                <c:pt idx="4">
                  <c:v>People, skills and communication</c:v>
                </c:pt>
                <c:pt idx="5">
                  <c:v>Documents, data and evidence</c:v>
                </c:pt>
                <c:pt idx="6">
                  <c:v>Operational control and change</c:v>
                </c:pt>
                <c:pt idx="7">
                  <c:v>Suppliers and outsourced work</c:v>
                </c:pt>
                <c:pt idx="8">
                  <c:v>Monitoring, issues and corrective action</c:v>
                </c:pt>
                <c:pt idx="9">
                  <c:v>Audit, leadership review and improvement</c:v>
                </c:pt>
              </c:strCache>
            </c:strRef>
          </c:cat>
          <c:val>
            <c:numRef>
              <c:f>Dashboard!$B$10:$B$19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E8C-405C-9042-9933459751D0}"/>
            </c:ext>
          </c:extLst>
        </c:ser>
        <c:dLbls>
          <c:showLegendKey val="0"/>
          <c:showVal val="0"/>
          <c:showCatName val="0"/>
          <c:showSerName val="0"/>
          <c:showPercent val="0"/>
          <c:showBubbleSize val="0"/>
        </c:dLbls>
        <c:gapWidth val="150"/>
        <c:axId val="1338178224"/>
        <c:axId val="219972256"/>
      </c:barChart>
      <c:catAx>
        <c:axId val="1338178224"/>
        <c:scaling>
          <c:orientation val="maxMin"/>
        </c:scaling>
        <c:delete val="0"/>
        <c:axPos val="l"/>
        <c:numFmt formatCode="General" sourceLinked="1"/>
        <c:majorTickMark val="out"/>
        <c:minorTickMark val="none"/>
        <c:tickLblPos val="nextTo"/>
        <c:crossAx val="219972256"/>
        <c:crosses val="autoZero"/>
        <c:auto val="1"/>
        <c:lblAlgn val="ctr"/>
        <c:lblOffset val="100"/>
        <c:noMultiLvlLbl val="0"/>
      </c:catAx>
      <c:valAx>
        <c:axId val="219972256"/>
        <c:scaling>
          <c:orientation val="minMax"/>
          <c:max val="1"/>
          <c:min val="0"/>
        </c:scaling>
        <c:delete val="0"/>
        <c:axPos val="t"/>
        <c:majorGridlines/>
        <c:numFmt formatCode="0%" sourceLinked="0"/>
        <c:majorTickMark val="out"/>
        <c:minorTickMark val="none"/>
        <c:tickLblPos val="nextTo"/>
        <c:crossAx val="1338178224"/>
        <c:crosses val="min"/>
        <c:crossBetween val="between"/>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ln>
      <a:solidFill>
        <a:srgbClr val="D5E1EF"/>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8</xdr:row>
      <xdr:rowOff>0</xdr:rowOff>
    </xdr:from>
    <xdr:to>
      <xdr:col>8</xdr:col>
      <xdr:colOff>0</xdr:colOff>
      <xdr:row>18</xdr:row>
      <xdr:rowOff>377825</xdr:rowOff>
    </xdr:to>
    <xdr:graphicFrame macro="">
      <xdr:nvGraphicFramePr>
        <xdr:cNvPr id="2" name="Chart 1">
          <a:extLst>
            <a:ext uri="{FF2B5EF4-FFF2-40B4-BE49-F238E27FC236}">
              <a16:creationId xmlns:a16="http://schemas.microsoft.com/office/drawing/2014/main" id="{53577727-1D29-53F8-4E29-7D58737A9B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79C0-60B7-42BD-8719-419B7AE934F2}">
  <sheetPr>
    <pageSetUpPr fitToPage="1"/>
  </sheetPr>
  <dimension ref="A1:H26"/>
  <sheetViews>
    <sheetView showGridLines="0" tabSelected="1" workbookViewId="0">
      <selection sqref="A1:H1"/>
    </sheetView>
  </sheetViews>
  <sheetFormatPr defaultRowHeight="14.5" x14ac:dyDescent="0.35"/>
  <cols>
    <col min="1" max="1" width="31.6328125" customWidth="1"/>
    <col min="2" max="2" width="13.6328125" customWidth="1"/>
    <col min="3" max="3" width="19.6328125" customWidth="1"/>
    <col min="4" max="4" width="13.6328125" customWidth="1"/>
    <col min="5" max="5" width="20.6328125" customWidth="1"/>
    <col min="6" max="6" width="13.6328125" customWidth="1"/>
    <col min="7" max="7" width="21.6328125" customWidth="1"/>
    <col min="8" max="8" width="13.6328125" customWidth="1"/>
  </cols>
  <sheetData>
    <row r="1" spans="1:8" ht="38" customHeight="1" x14ac:dyDescent="0.35">
      <c r="A1" s="19" t="s">
        <v>183</v>
      </c>
      <c r="B1" s="19"/>
      <c r="C1" s="19"/>
      <c r="D1" s="19"/>
      <c r="E1" s="19"/>
      <c r="F1" s="19"/>
      <c r="G1" s="19"/>
      <c r="H1" s="19"/>
    </row>
    <row r="2" spans="1:8" ht="30" customHeight="1" x14ac:dyDescent="0.35">
      <c r="A2" s="2" t="s">
        <v>184</v>
      </c>
      <c r="B2" s="2"/>
      <c r="C2" s="2"/>
      <c r="D2" s="2"/>
      <c r="E2" s="2"/>
      <c r="F2" s="2"/>
      <c r="G2" s="2"/>
      <c r="H2" s="2"/>
    </row>
    <row r="3" spans="1:8" ht="26" customHeight="1" x14ac:dyDescent="0.35">
      <c r="A3" s="15" t="s">
        <v>185</v>
      </c>
      <c r="B3" s="16"/>
      <c r="C3" s="15" t="s">
        <v>186</v>
      </c>
      <c r="D3" s="16"/>
      <c r="E3" s="15" t="s">
        <v>187</v>
      </c>
      <c r="F3" s="18"/>
      <c r="G3" s="15" t="s">
        <v>188</v>
      </c>
      <c r="H3" s="16"/>
    </row>
    <row r="4" spans="1:8" ht="26" customHeight="1" x14ac:dyDescent="0.35">
      <c r="A4" s="15" t="s">
        <v>189</v>
      </c>
      <c r="B4" s="17"/>
      <c r="C4" s="14"/>
      <c r="D4" s="14"/>
      <c r="E4" s="15" t="s">
        <v>190</v>
      </c>
      <c r="F4" s="17"/>
      <c r="G4" s="14"/>
      <c r="H4" s="14"/>
    </row>
    <row r="5" spans="1:8" x14ac:dyDescent="0.35">
      <c r="A5" s="3"/>
      <c r="B5" s="3"/>
      <c r="C5" s="3"/>
      <c r="D5" s="3"/>
      <c r="E5" s="3"/>
      <c r="F5" s="3"/>
      <c r="G5" s="3"/>
      <c r="H5" s="3"/>
    </row>
    <row r="6" spans="1:8" ht="48" customHeight="1" x14ac:dyDescent="0.5">
      <c r="A6" s="20" t="s">
        <v>191</v>
      </c>
      <c r="B6" s="21">
        <f>IF(SUMIFS(Assessment!$E$6:$E$45,Assessment!$F$6:$F$45,"&lt;&gt;Not Applicable")=0,"",SUM(Assessment!$G$6:$G$45)/SUMIFS(Assessment!$E$6:$E$45,Assessment!$F$6:$F$45,"&lt;&gt;Not Applicable"))</f>
        <v>0</v>
      </c>
      <c r="C6" s="20" t="s">
        <v>192</v>
      </c>
      <c r="D6" s="21">
        <f>COUNTIF(Assessment!$F$6:$F$45,"&lt;&gt;")/ROWS(Assessment!$F$6:$F$45)</f>
        <v>0</v>
      </c>
      <c r="E6" s="20" t="s">
        <v>193</v>
      </c>
      <c r="F6" s="22">
        <f>COUNTIF(Assessment!$F$6:$F$45,"Partial")+COUNTIF(Assessment!$F$6:$F$45,"Not Implemented")</f>
        <v>0</v>
      </c>
      <c r="G6" s="20" t="s">
        <v>194</v>
      </c>
      <c r="H6" s="22">
        <f>COUNTIFS(Assessment!$E$6:$E$45,3,Assessment!$F$6:$F$45,"Not Implemented")</f>
        <v>0</v>
      </c>
    </row>
    <row r="7" spans="1:8" x14ac:dyDescent="0.35">
      <c r="A7" s="3"/>
      <c r="B7" s="3"/>
      <c r="C7" s="3"/>
      <c r="D7" s="3"/>
      <c r="E7" s="3"/>
      <c r="F7" s="3"/>
      <c r="G7" s="3"/>
      <c r="H7" s="3"/>
    </row>
    <row r="8" spans="1:8" x14ac:dyDescent="0.35">
      <c r="A8" s="3"/>
      <c r="B8" s="3"/>
      <c r="C8" s="3"/>
      <c r="D8" s="3"/>
      <c r="E8" s="3"/>
      <c r="F8" s="3"/>
      <c r="G8" s="3"/>
      <c r="H8" s="3"/>
    </row>
    <row r="9" spans="1:8" ht="30" customHeight="1" x14ac:dyDescent="0.35">
      <c r="A9" s="4" t="s">
        <v>195</v>
      </c>
      <c r="B9" s="4" t="s">
        <v>196</v>
      </c>
      <c r="C9" s="3"/>
      <c r="D9" s="3"/>
      <c r="E9" s="3"/>
      <c r="F9" s="3"/>
      <c r="G9" s="3"/>
      <c r="H9" s="3"/>
    </row>
    <row r="10" spans="1:8" ht="32" customHeight="1" x14ac:dyDescent="0.35">
      <c r="A10" s="23" t="s">
        <v>54</v>
      </c>
      <c r="B10" s="24">
        <f>IF(SUMIFS(Assessment!$E$6:$E$45,Assessment!$B$6:$B$45,$A10,Assessment!$F$6:$F$45,"&lt;&gt;Not Applicable")=0,"",SUMIFS(Assessment!$G$6:$G$45,Assessment!$B$6:$B$45,$A10)/SUMIFS(Assessment!$E$6:$E$45,Assessment!$B$6:$B$45,$A10,Assessment!$F$6:$F$45,"&lt;&gt;Not Applicable"))</f>
        <v>0</v>
      </c>
      <c r="C10" s="3"/>
      <c r="D10" s="3"/>
      <c r="E10" s="3"/>
      <c r="F10" s="3"/>
      <c r="G10" s="3"/>
      <c r="H10" s="3"/>
    </row>
    <row r="11" spans="1:8" ht="32" customHeight="1" x14ac:dyDescent="0.35">
      <c r="A11" s="25" t="s">
        <v>67</v>
      </c>
      <c r="B11" s="26">
        <f>IF(SUMIFS(Assessment!$E$6:$E$45,Assessment!$B$6:$B$45,$A11,Assessment!$F$6:$F$45,"&lt;&gt;Not Applicable")=0,"",SUMIFS(Assessment!$G$6:$G$45,Assessment!$B$6:$B$45,$A11)/SUMIFS(Assessment!$E$6:$E$45,Assessment!$B$6:$B$45,$A11,Assessment!$F$6:$F$45,"&lt;&gt;Not Applicable"))</f>
        <v>0</v>
      </c>
      <c r="C11" s="3"/>
      <c r="D11" s="3"/>
      <c r="E11" s="3"/>
      <c r="F11" s="3"/>
      <c r="G11" s="3"/>
      <c r="H11" s="3"/>
    </row>
    <row r="12" spans="1:8" ht="32" customHeight="1" x14ac:dyDescent="0.35">
      <c r="A12" s="23" t="s">
        <v>80</v>
      </c>
      <c r="B12" s="24">
        <f>IF(SUMIFS(Assessment!$E$6:$E$45,Assessment!$B$6:$B$45,$A12,Assessment!$F$6:$F$45,"&lt;&gt;Not Applicable")=0,"",SUMIFS(Assessment!$G$6:$G$45,Assessment!$B$6:$B$45,$A12)/SUMIFS(Assessment!$E$6:$E$45,Assessment!$B$6:$B$45,$A12,Assessment!$F$6:$F$45,"&lt;&gt;Not Applicable"))</f>
        <v>0</v>
      </c>
      <c r="C12" s="3"/>
      <c r="D12" s="3"/>
      <c r="E12" s="3"/>
      <c r="F12" s="3"/>
      <c r="G12" s="3"/>
      <c r="H12" s="3"/>
    </row>
    <row r="13" spans="1:8" ht="32" customHeight="1" x14ac:dyDescent="0.35">
      <c r="A13" s="25" t="s">
        <v>93</v>
      </c>
      <c r="B13" s="26">
        <f>IF(SUMIFS(Assessment!$E$6:$E$45,Assessment!$B$6:$B$45,$A13,Assessment!$F$6:$F$45,"&lt;&gt;Not Applicable")=0,"",SUMIFS(Assessment!$G$6:$G$45,Assessment!$B$6:$B$45,$A13)/SUMIFS(Assessment!$E$6:$E$45,Assessment!$B$6:$B$45,$A13,Assessment!$F$6:$F$45,"&lt;&gt;Not Applicable"))</f>
        <v>0</v>
      </c>
      <c r="C13" s="3"/>
      <c r="D13" s="3"/>
      <c r="E13" s="3"/>
      <c r="F13" s="3"/>
      <c r="G13" s="3"/>
      <c r="H13" s="3"/>
    </row>
    <row r="14" spans="1:8" ht="32" customHeight="1" x14ac:dyDescent="0.35">
      <c r="A14" s="23" t="s">
        <v>106</v>
      </c>
      <c r="B14" s="24">
        <f>IF(SUMIFS(Assessment!$E$6:$E$45,Assessment!$B$6:$B$45,$A14,Assessment!$F$6:$F$45,"&lt;&gt;Not Applicable")=0,"",SUMIFS(Assessment!$G$6:$G$45,Assessment!$B$6:$B$45,$A14)/SUMIFS(Assessment!$E$6:$E$45,Assessment!$B$6:$B$45,$A14,Assessment!$F$6:$F$45,"&lt;&gt;Not Applicable"))</f>
        <v>0</v>
      </c>
      <c r="C14" s="3"/>
      <c r="D14" s="3"/>
      <c r="E14" s="3"/>
      <c r="F14" s="3"/>
      <c r="G14" s="3"/>
      <c r="H14" s="3"/>
    </row>
    <row r="15" spans="1:8" ht="32" customHeight="1" x14ac:dyDescent="0.35">
      <c r="A15" s="25" t="s">
        <v>119</v>
      </c>
      <c r="B15" s="26">
        <f>IF(SUMIFS(Assessment!$E$6:$E$45,Assessment!$B$6:$B$45,$A15,Assessment!$F$6:$F$45,"&lt;&gt;Not Applicable")=0,"",SUMIFS(Assessment!$G$6:$G$45,Assessment!$B$6:$B$45,$A15)/SUMIFS(Assessment!$E$6:$E$45,Assessment!$B$6:$B$45,$A15,Assessment!$F$6:$F$45,"&lt;&gt;Not Applicable"))</f>
        <v>0</v>
      </c>
      <c r="C15" s="3"/>
      <c r="D15" s="3"/>
      <c r="E15" s="3"/>
      <c r="F15" s="3"/>
      <c r="G15" s="3"/>
      <c r="H15" s="3"/>
    </row>
    <row r="16" spans="1:8" ht="32" customHeight="1" x14ac:dyDescent="0.35">
      <c r="A16" s="23" t="s">
        <v>132</v>
      </c>
      <c r="B16" s="24">
        <f>IF(SUMIFS(Assessment!$E$6:$E$45,Assessment!$B$6:$B$45,$A16,Assessment!$F$6:$F$45,"&lt;&gt;Not Applicable")=0,"",SUMIFS(Assessment!$G$6:$G$45,Assessment!$B$6:$B$45,$A16)/SUMIFS(Assessment!$E$6:$E$45,Assessment!$B$6:$B$45,$A16,Assessment!$F$6:$F$45,"&lt;&gt;Not Applicable"))</f>
        <v>0</v>
      </c>
      <c r="C16" s="3"/>
      <c r="D16" s="3"/>
      <c r="E16" s="3"/>
      <c r="F16" s="3"/>
      <c r="G16" s="3"/>
      <c r="H16" s="3"/>
    </row>
    <row r="17" spans="1:8" ht="32" customHeight="1" x14ac:dyDescent="0.35">
      <c r="A17" s="25" t="s">
        <v>145</v>
      </c>
      <c r="B17" s="26">
        <f>IF(SUMIFS(Assessment!$E$6:$E$45,Assessment!$B$6:$B$45,$A17,Assessment!$F$6:$F$45,"&lt;&gt;Not Applicable")=0,"",SUMIFS(Assessment!$G$6:$G$45,Assessment!$B$6:$B$45,$A17)/SUMIFS(Assessment!$E$6:$E$45,Assessment!$B$6:$B$45,$A17,Assessment!$F$6:$F$45,"&lt;&gt;Not Applicable"))</f>
        <v>0</v>
      </c>
      <c r="C17" s="3"/>
      <c r="D17" s="3"/>
      <c r="E17" s="3"/>
      <c r="F17" s="3"/>
      <c r="G17" s="3"/>
      <c r="H17" s="3"/>
    </row>
    <row r="18" spans="1:8" ht="32" customHeight="1" x14ac:dyDescent="0.35">
      <c r="A18" s="23" t="s">
        <v>158</v>
      </c>
      <c r="B18" s="24">
        <f>IF(SUMIFS(Assessment!$E$6:$E$45,Assessment!$B$6:$B$45,$A18,Assessment!$F$6:$F$45,"&lt;&gt;Not Applicable")=0,"",SUMIFS(Assessment!$G$6:$G$45,Assessment!$B$6:$B$45,$A18)/SUMIFS(Assessment!$E$6:$E$45,Assessment!$B$6:$B$45,$A18,Assessment!$F$6:$F$45,"&lt;&gt;Not Applicable"))</f>
        <v>0</v>
      </c>
      <c r="C18" s="3"/>
      <c r="D18" s="3"/>
      <c r="E18" s="3"/>
      <c r="F18" s="3"/>
      <c r="G18" s="3"/>
      <c r="H18" s="3"/>
    </row>
    <row r="19" spans="1:8" ht="32" customHeight="1" x14ac:dyDescent="0.35">
      <c r="A19" s="25" t="s">
        <v>171</v>
      </c>
      <c r="B19" s="26">
        <f>IF(SUMIFS(Assessment!$E$6:$E$45,Assessment!$B$6:$B$45,$A19,Assessment!$F$6:$F$45,"&lt;&gt;Not Applicable")=0,"",SUMIFS(Assessment!$G$6:$G$45,Assessment!$B$6:$B$45,$A19)/SUMIFS(Assessment!$E$6:$E$45,Assessment!$B$6:$B$45,$A19,Assessment!$F$6:$F$45,"&lt;&gt;Not Applicable"))</f>
        <v>0</v>
      </c>
      <c r="C19" s="3"/>
      <c r="D19" s="3"/>
      <c r="E19" s="3"/>
      <c r="F19" s="3"/>
      <c r="G19" s="3"/>
      <c r="H19" s="3"/>
    </row>
    <row r="20" spans="1:8" x14ac:dyDescent="0.35">
      <c r="A20" s="3"/>
      <c r="B20" s="3"/>
      <c r="C20" s="3"/>
      <c r="D20" s="3"/>
      <c r="E20" s="3"/>
      <c r="F20" s="3"/>
      <c r="G20" s="3"/>
      <c r="H20" s="3"/>
    </row>
    <row r="21" spans="1:8" x14ac:dyDescent="0.35">
      <c r="A21" s="3"/>
      <c r="B21" s="3"/>
      <c r="C21" s="3"/>
      <c r="D21" s="3"/>
      <c r="E21" s="3"/>
      <c r="F21" s="3"/>
      <c r="G21" s="3"/>
      <c r="H21" s="3"/>
    </row>
    <row r="22" spans="1:8" ht="26" customHeight="1" x14ac:dyDescent="0.35">
      <c r="A22" s="27" t="s">
        <v>197</v>
      </c>
      <c r="B22" s="28"/>
      <c r="C22" s="28"/>
      <c r="D22" s="28"/>
      <c r="E22" s="28"/>
      <c r="F22" s="28"/>
      <c r="G22" s="28"/>
      <c r="H22" s="28"/>
    </row>
    <row r="23" spans="1:8" ht="26" customHeight="1" x14ac:dyDescent="0.35">
      <c r="A23" s="28"/>
      <c r="B23" s="28"/>
      <c r="C23" s="28"/>
      <c r="D23" s="28"/>
      <c r="E23" s="28"/>
      <c r="F23" s="28"/>
      <c r="G23" s="28"/>
      <c r="H23" s="28"/>
    </row>
    <row r="24" spans="1:8" x14ac:dyDescent="0.35">
      <c r="A24" s="3"/>
      <c r="B24" s="3"/>
      <c r="C24" s="3"/>
      <c r="D24" s="3"/>
      <c r="E24" s="3"/>
      <c r="F24" s="3"/>
      <c r="G24" s="3"/>
      <c r="H24" s="3"/>
    </row>
    <row r="25" spans="1:8" ht="26" customHeight="1" x14ac:dyDescent="0.35">
      <c r="A25" s="29" t="s">
        <v>198</v>
      </c>
      <c r="B25" s="30"/>
      <c r="C25" s="30"/>
      <c r="D25" s="30"/>
      <c r="E25" s="30"/>
      <c r="F25" s="30"/>
      <c r="G25" s="30"/>
      <c r="H25" s="30"/>
    </row>
    <row r="26" spans="1:8" ht="26" customHeight="1" x14ac:dyDescent="0.35">
      <c r="A26" s="30"/>
      <c r="B26" s="30"/>
      <c r="C26" s="30"/>
      <c r="D26" s="30"/>
      <c r="E26" s="30"/>
      <c r="F26" s="30"/>
      <c r="G26" s="30"/>
      <c r="H26" s="30"/>
    </row>
  </sheetData>
  <mergeCells count="6">
    <mergeCell ref="A1:H1"/>
    <mergeCell ref="A2:H2"/>
    <mergeCell ref="B4:D4"/>
    <mergeCell ref="F4:H4"/>
    <mergeCell ref="A22:H23"/>
    <mergeCell ref="A25:H26"/>
  </mergeCells>
  <conditionalFormatting sqref="B10:B19">
    <cfRule type="dataBar" priority="1">
      <dataBar>
        <cfvo type="min"/>
        <cfvo type="max"/>
        <color rgb="FF2A89FF"/>
      </dataBar>
      <extLst>
        <ext xmlns:x14="http://schemas.microsoft.com/office/spreadsheetml/2009/9/main" uri="{B025F937-C7B1-47D3-B67F-A62EFF666E3E}">
          <x14:id>{C2A729A1-99AF-4C10-A839-516AA336FDCC}</x14:id>
        </ext>
      </extLst>
    </cfRule>
  </conditionalFormatting>
  <pageMargins left="0.7" right="0.7" top="0.75" bottom="0.75" header="0.3" footer="0.3"/>
  <pageSetup orientation="landscape" r:id="rId1"/>
  <drawing r:id="rId2"/>
  <extLst>
    <ext xmlns:x14="http://schemas.microsoft.com/office/spreadsheetml/2009/9/main" uri="{78C0D931-6437-407d-A8EE-F0AAD7539E65}">
      <x14:conditionalFormattings>
        <x14:conditionalFormatting xmlns:xm="http://schemas.microsoft.com/office/excel/2006/main">
          <x14:cfRule type="dataBar" id="{C2A729A1-99AF-4C10-A839-516AA336FDCC}">
            <x14:dataBar minLength="0" maxLength="100" negativeBarColorSameAsPositive="1" axisPosition="none">
              <x14:cfvo type="min"/>
              <x14:cfvo type="max"/>
            </x14:dataBar>
          </x14:cfRule>
          <xm:sqref>B10:B19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CC940-BCE8-406F-8938-93A2ED6A802D}">
  <sheetPr>
    <pageSetUpPr fitToPage="1"/>
  </sheetPr>
  <dimension ref="A1:H45"/>
  <sheetViews>
    <sheetView showGridLines="0" workbookViewId="0">
      <pane ySplit="5" topLeftCell="A6" activePane="bottomLeft" state="frozen"/>
      <selection pane="bottomLeft" activeCell="A6" sqref="A6"/>
    </sheetView>
  </sheetViews>
  <sheetFormatPr defaultRowHeight="14.5" x14ac:dyDescent="0.35"/>
  <cols>
    <col min="1" max="1" width="11.6328125" customWidth="1"/>
    <col min="2" max="2" width="27.6328125" customWidth="1"/>
    <col min="3" max="3" width="54.6328125" customWidth="1"/>
    <col min="4" max="4" width="38.6328125" customWidth="1"/>
    <col min="5" max="5" width="8.6328125" customWidth="1"/>
    <col min="6" max="6" width="19.6328125" customWidth="1"/>
    <col min="7" max="7" width="15.6328125" customWidth="1"/>
    <col min="8" max="8" width="48.6328125" customWidth="1"/>
  </cols>
  <sheetData>
    <row r="1" spans="1:8" ht="38" customHeight="1" x14ac:dyDescent="0.35">
      <c r="A1" s="19" t="s">
        <v>43</v>
      </c>
      <c r="B1" s="19"/>
      <c r="C1" s="19"/>
      <c r="D1" s="19"/>
      <c r="E1" s="19"/>
      <c r="F1" s="19"/>
      <c r="G1" s="19"/>
      <c r="H1" s="19"/>
    </row>
    <row r="2" spans="1:8" ht="30" customHeight="1" x14ac:dyDescent="0.35">
      <c r="A2" s="2" t="s">
        <v>44</v>
      </c>
      <c r="B2" s="2"/>
      <c r="C2" s="2"/>
      <c r="D2" s="2"/>
      <c r="E2" s="2"/>
      <c r="F2" s="2"/>
      <c r="G2" s="2"/>
      <c r="H2" s="2"/>
    </row>
    <row r="3" spans="1:8" ht="28" customHeight="1" x14ac:dyDescent="0.35">
      <c r="A3" s="31" t="s">
        <v>45</v>
      </c>
      <c r="B3" s="30"/>
      <c r="C3" s="30"/>
      <c r="D3" s="30"/>
      <c r="E3" s="30"/>
      <c r="F3" s="30"/>
      <c r="G3" s="30"/>
      <c r="H3" s="30"/>
    </row>
    <row r="4" spans="1:8" ht="22" customHeight="1" x14ac:dyDescent="0.35">
      <c r="A4" s="32" t="s">
        <v>46</v>
      </c>
      <c r="B4" s="1"/>
      <c r="C4" s="1"/>
      <c r="D4" s="1"/>
      <c r="E4" s="1"/>
      <c r="F4" s="1"/>
      <c r="G4" s="1"/>
      <c r="H4" s="1"/>
    </row>
    <row r="5" spans="1:8" ht="30" customHeight="1" x14ac:dyDescent="0.35">
      <c r="A5" s="4" t="s">
        <v>47</v>
      </c>
      <c r="B5" s="4" t="s">
        <v>48</v>
      </c>
      <c r="C5" s="4" t="s">
        <v>49</v>
      </c>
      <c r="D5" s="4" t="s">
        <v>50</v>
      </c>
      <c r="E5" s="4" t="s">
        <v>18</v>
      </c>
      <c r="F5" s="4" t="s">
        <v>2</v>
      </c>
      <c r="G5" s="4" t="s">
        <v>51</v>
      </c>
      <c r="H5" s="4" t="s">
        <v>52</v>
      </c>
    </row>
    <row r="6" spans="1:8" ht="54" customHeight="1" x14ac:dyDescent="0.35">
      <c r="A6" s="7" t="s">
        <v>53</v>
      </c>
      <c r="B6" s="5" t="s">
        <v>54</v>
      </c>
      <c r="C6" s="5" t="s">
        <v>55</v>
      </c>
      <c r="D6" s="11"/>
      <c r="E6" s="9">
        <f>3</f>
        <v>3</v>
      </c>
      <c r="F6" s="12"/>
      <c r="G6" s="13" t="str">
        <f>IF($F6="","",IFERROR($E6*VLOOKUP($F6,'Scoring Guide'!$A$6:$B$9,2,FALSE),""))</f>
        <v/>
      </c>
      <c r="H6" s="5" t="s">
        <v>56</v>
      </c>
    </row>
    <row r="7" spans="1:8" ht="54" customHeight="1" x14ac:dyDescent="0.35">
      <c r="A7" s="8" t="s">
        <v>57</v>
      </c>
      <c r="B7" s="6" t="s">
        <v>54</v>
      </c>
      <c r="C7" s="6" t="s">
        <v>58</v>
      </c>
      <c r="D7" s="11"/>
      <c r="E7" s="10">
        <f>3</f>
        <v>3</v>
      </c>
      <c r="F7" s="12"/>
      <c r="G7" s="13" t="str">
        <f>IF($F7="","",IFERROR($E7*VLOOKUP($F7,'Scoring Guide'!$A$6:$B$9,2,FALSE),""))</f>
        <v/>
      </c>
      <c r="H7" s="6" t="s">
        <v>59</v>
      </c>
    </row>
    <row r="8" spans="1:8" ht="54" customHeight="1" x14ac:dyDescent="0.35">
      <c r="A8" s="7" t="s">
        <v>60</v>
      </c>
      <c r="B8" s="5" t="s">
        <v>54</v>
      </c>
      <c r="C8" s="5" t="s">
        <v>61</v>
      </c>
      <c r="D8" s="11"/>
      <c r="E8" s="9">
        <f>2</f>
        <v>2</v>
      </c>
      <c r="F8" s="12"/>
      <c r="G8" s="13" t="str">
        <f>IF($F8="","",IFERROR($E8*VLOOKUP($F8,'Scoring Guide'!$A$6:$B$9,2,FALSE),""))</f>
        <v/>
      </c>
      <c r="H8" s="5" t="s">
        <v>62</v>
      </c>
    </row>
    <row r="9" spans="1:8" ht="54" customHeight="1" x14ac:dyDescent="0.35">
      <c r="A9" s="8" t="s">
        <v>63</v>
      </c>
      <c r="B9" s="6" t="s">
        <v>54</v>
      </c>
      <c r="C9" s="6" t="s">
        <v>64</v>
      </c>
      <c r="D9" s="11"/>
      <c r="E9" s="10">
        <f>2</f>
        <v>2</v>
      </c>
      <c r="F9" s="12"/>
      <c r="G9" s="13" t="str">
        <f>IF($F9="","",IFERROR($E9*VLOOKUP($F9,'Scoring Guide'!$A$6:$B$9,2,FALSE),""))</f>
        <v/>
      </c>
      <c r="H9" s="6" t="s">
        <v>65</v>
      </c>
    </row>
    <row r="10" spans="1:8" ht="54" customHeight="1" x14ac:dyDescent="0.35">
      <c r="A10" s="7" t="s">
        <v>66</v>
      </c>
      <c r="B10" s="5" t="s">
        <v>67</v>
      </c>
      <c r="C10" s="5" t="s">
        <v>68</v>
      </c>
      <c r="D10" s="11"/>
      <c r="E10" s="9">
        <f>3</f>
        <v>3</v>
      </c>
      <c r="F10" s="12"/>
      <c r="G10" s="13" t="str">
        <f>IF($F10="","",IFERROR($E10*VLOOKUP($F10,'Scoring Guide'!$A$6:$B$9,2,FALSE),""))</f>
        <v/>
      </c>
      <c r="H10" s="5" t="s">
        <v>69</v>
      </c>
    </row>
    <row r="11" spans="1:8" ht="54" customHeight="1" x14ac:dyDescent="0.35">
      <c r="A11" s="8" t="s">
        <v>70</v>
      </c>
      <c r="B11" s="6" t="s">
        <v>67</v>
      </c>
      <c r="C11" s="6" t="s">
        <v>71</v>
      </c>
      <c r="D11" s="11"/>
      <c r="E11" s="10">
        <f>3</f>
        <v>3</v>
      </c>
      <c r="F11" s="12"/>
      <c r="G11" s="13" t="str">
        <f>IF($F11="","",IFERROR($E11*VLOOKUP($F11,'Scoring Guide'!$A$6:$B$9,2,FALSE),""))</f>
        <v/>
      </c>
      <c r="H11" s="6" t="s">
        <v>72</v>
      </c>
    </row>
    <row r="12" spans="1:8" ht="54" customHeight="1" x14ac:dyDescent="0.35">
      <c r="A12" s="7" t="s">
        <v>73</v>
      </c>
      <c r="B12" s="5" t="s">
        <v>67</v>
      </c>
      <c r="C12" s="5" t="s">
        <v>74</v>
      </c>
      <c r="D12" s="11"/>
      <c r="E12" s="9">
        <f>3</f>
        <v>3</v>
      </c>
      <c r="F12" s="12"/>
      <c r="G12" s="13" t="str">
        <f>IF($F12="","",IFERROR($E12*VLOOKUP($F12,'Scoring Guide'!$A$6:$B$9,2,FALSE),""))</f>
        <v/>
      </c>
      <c r="H12" s="5" t="s">
        <v>75</v>
      </c>
    </row>
    <row r="13" spans="1:8" ht="54" customHeight="1" x14ac:dyDescent="0.35">
      <c r="A13" s="8" t="s">
        <v>76</v>
      </c>
      <c r="B13" s="6" t="s">
        <v>67</v>
      </c>
      <c r="C13" s="6" t="s">
        <v>77</v>
      </c>
      <c r="D13" s="11"/>
      <c r="E13" s="10">
        <f>2</f>
        <v>2</v>
      </c>
      <c r="F13" s="12"/>
      <c r="G13" s="13" t="str">
        <f>IF($F13="","",IFERROR($E13*VLOOKUP($F13,'Scoring Guide'!$A$6:$B$9,2,FALSE),""))</f>
        <v/>
      </c>
      <c r="H13" s="6" t="s">
        <v>78</v>
      </c>
    </row>
    <row r="14" spans="1:8" ht="54" customHeight="1" x14ac:dyDescent="0.35">
      <c r="A14" s="7" t="s">
        <v>79</v>
      </c>
      <c r="B14" s="5" t="s">
        <v>80</v>
      </c>
      <c r="C14" s="5" t="s">
        <v>81</v>
      </c>
      <c r="D14" s="11"/>
      <c r="E14" s="9">
        <f>2</f>
        <v>2</v>
      </c>
      <c r="F14" s="12"/>
      <c r="G14" s="13" t="str">
        <f>IF($F14="","",IFERROR($E14*VLOOKUP($F14,'Scoring Guide'!$A$6:$B$9,2,FALSE),""))</f>
        <v/>
      </c>
      <c r="H14" s="5" t="s">
        <v>82</v>
      </c>
    </row>
    <row r="15" spans="1:8" ht="54" customHeight="1" x14ac:dyDescent="0.35">
      <c r="A15" s="8" t="s">
        <v>83</v>
      </c>
      <c r="B15" s="6" t="s">
        <v>80</v>
      </c>
      <c r="C15" s="6" t="s">
        <v>84</v>
      </c>
      <c r="D15" s="11"/>
      <c r="E15" s="10">
        <f>3</f>
        <v>3</v>
      </c>
      <c r="F15" s="12"/>
      <c r="G15" s="13" t="str">
        <f>IF($F15="","",IFERROR($E15*VLOOKUP($F15,'Scoring Guide'!$A$6:$B$9,2,FALSE),""))</f>
        <v/>
      </c>
      <c r="H15" s="6" t="s">
        <v>85</v>
      </c>
    </row>
    <row r="16" spans="1:8" ht="54" customHeight="1" x14ac:dyDescent="0.35">
      <c r="A16" s="7" t="s">
        <v>86</v>
      </c>
      <c r="B16" s="5" t="s">
        <v>80</v>
      </c>
      <c r="C16" s="5" t="s">
        <v>87</v>
      </c>
      <c r="D16" s="11"/>
      <c r="E16" s="9">
        <f>3</f>
        <v>3</v>
      </c>
      <c r="F16" s="12"/>
      <c r="G16" s="13" t="str">
        <f>IF($F16="","",IFERROR($E16*VLOOKUP($F16,'Scoring Guide'!$A$6:$B$9,2,FALSE),""))</f>
        <v/>
      </c>
      <c r="H16" s="5" t="s">
        <v>88</v>
      </c>
    </row>
    <row r="17" spans="1:8" ht="54" customHeight="1" x14ac:dyDescent="0.35">
      <c r="A17" s="8" t="s">
        <v>89</v>
      </c>
      <c r="B17" s="6" t="s">
        <v>80</v>
      </c>
      <c r="C17" s="6" t="s">
        <v>90</v>
      </c>
      <c r="D17" s="11"/>
      <c r="E17" s="10">
        <f>2</f>
        <v>2</v>
      </c>
      <c r="F17" s="12"/>
      <c r="G17" s="13" t="str">
        <f>IF($F17="","",IFERROR($E17*VLOOKUP($F17,'Scoring Guide'!$A$6:$B$9,2,FALSE),""))</f>
        <v/>
      </c>
      <c r="H17" s="6" t="s">
        <v>91</v>
      </c>
    </row>
    <row r="18" spans="1:8" ht="54" customHeight="1" x14ac:dyDescent="0.35">
      <c r="A18" s="7" t="s">
        <v>92</v>
      </c>
      <c r="B18" s="5" t="s">
        <v>93</v>
      </c>
      <c r="C18" s="5" t="s">
        <v>94</v>
      </c>
      <c r="D18" s="11"/>
      <c r="E18" s="9">
        <f>3</f>
        <v>3</v>
      </c>
      <c r="F18" s="12"/>
      <c r="G18" s="13" t="str">
        <f>IF($F18="","",IFERROR($E18*VLOOKUP($F18,'Scoring Guide'!$A$6:$B$9,2,FALSE),""))</f>
        <v/>
      </c>
      <c r="H18" s="5" t="s">
        <v>95</v>
      </c>
    </row>
    <row r="19" spans="1:8" ht="54" customHeight="1" x14ac:dyDescent="0.35">
      <c r="A19" s="8" t="s">
        <v>96</v>
      </c>
      <c r="B19" s="6" t="s">
        <v>93</v>
      </c>
      <c r="C19" s="6" t="s">
        <v>97</v>
      </c>
      <c r="D19" s="11"/>
      <c r="E19" s="10">
        <f>3</f>
        <v>3</v>
      </c>
      <c r="F19" s="12"/>
      <c r="G19" s="13" t="str">
        <f>IF($F19="","",IFERROR($E19*VLOOKUP($F19,'Scoring Guide'!$A$6:$B$9,2,FALSE),""))</f>
        <v/>
      </c>
      <c r="H19" s="6" t="s">
        <v>98</v>
      </c>
    </row>
    <row r="20" spans="1:8" ht="54" customHeight="1" x14ac:dyDescent="0.35">
      <c r="A20" s="7" t="s">
        <v>99</v>
      </c>
      <c r="B20" s="5" t="s">
        <v>93</v>
      </c>
      <c r="C20" s="5" t="s">
        <v>100</v>
      </c>
      <c r="D20" s="11"/>
      <c r="E20" s="9">
        <f>3</f>
        <v>3</v>
      </c>
      <c r="F20" s="12"/>
      <c r="G20" s="13" t="str">
        <f>IF($F20="","",IFERROR($E20*VLOOKUP($F20,'Scoring Guide'!$A$6:$B$9,2,FALSE),""))</f>
        <v/>
      </c>
      <c r="H20" s="5" t="s">
        <v>101</v>
      </c>
    </row>
    <row r="21" spans="1:8" ht="54" customHeight="1" x14ac:dyDescent="0.35">
      <c r="A21" s="8" t="s">
        <v>102</v>
      </c>
      <c r="B21" s="6" t="s">
        <v>93</v>
      </c>
      <c r="C21" s="6" t="s">
        <v>103</v>
      </c>
      <c r="D21" s="11"/>
      <c r="E21" s="10">
        <f>2</f>
        <v>2</v>
      </c>
      <c r="F21" s="12"/>
      <c r="G21" s="13" t="str">
        <f>IF($F21="","",IFERROR($E21*VLOOKUP($F21,'Scoring Guide'!$A$6:$B$9,2,FALSE),""))</f>
        <v/>
      </c>
      <c r="H21" s="6" t="s">
        <v>104</v>
      </c>
    </row>
    <row r="22" spans="1:8" ht="54" customHeight="1" x14ac:dyDescent="0.35">
      <c r="A22" s="7" t="s">
        <v>105</v>
      </c>
      <c r="B22" s="5" t="s">
        <v>106</v>
      </c>
      <c r="C22" s="5" t="s">
        <v>107</v>
      </c>
      <c r="D22" s="11"/>
      <c r="E22" s="9">
        <f>2</f>
        <v>2</v>
      </c>
      <c r="F22" s="12"/>
      <c r="G22" s="13" t="str">
        <f>IF($F22="","",IFERROR($E22*VLOOKUP($F22,'Scoring Guide'!$A$6:$B$9,2,FALSE),""))</f>
        <v/>
      </c>
      <c r="H22" s="5" t="s">
        <v>108</v>
      </c>
    </row>
    <row r="23" spans="1:8" ht="54" customHeight="1" x14ac:dyDescent="0.35">
      <c r="A23" s="8" t="s">
        <v>109</v>
      </c>
      <c r="B23" s="6" t="s">
        <v>106</v>
      </c>
      <c r="C23" s="6" t="s">
        <v>110</v>
      </c>
      <c r="D23" s="11"/>
      <c r="E23" s="10">
        <f>3</f>
        <v>3</v>
      </c>
      <c r="F23" s="12"/>
      <c r="G23" s="13" t="str">
        <f>IF($F23="","",IFERROR($E23*VLOOKUP($F23,'Scoring Guide'!$A$6:$B$9,2,FALSE),""))</f>
        <v/>
      </c>
      <c r="H23" s="6" t="s">
        <v>111</v>
      </c>
    </row>
    <row r="24" spans="1:8" ht="54" customHeight="1" x14ac:dyDescent="0.35">
      <c r="A24" s="7" t="s">
        <v>112</v>
      </c>
      <c r="B24" s="5" t="s">
        <v>106</v>
      </c>
      <c r="C24" s="5" t="s">
        <v>113</v>
      </c>
      <c r="D24" s="11"/>
      <c r="E24" s="9">
        <f>2</f>
        <v>2</v>
      </c>
      <c r="F24" s="12"/>
      <c r="G24" s="13" t="str">
        <f>IF($F24="","",IFERROR($E24*VLOOKUP($F24,'Scoring Guide'!$A$6:$B$9,2,FALSE),""))</f>
        <v/>
      </c>
      <c r="H24" s="5" t="s">
        <v>114</v>
      </c>
    </row>
    <row r="25" spans="1:8" ht="54" customHeight="1" x14ac:dyDescent="0.35">
      <c r="A25" s="8" t="s">
        <v>115</v>
      </c>
      <c r="B25" s="6" t="s">
        <v>106</v>
      </c>
      <c r="C25" s="6" t="s">
        <v>116</v>
      </c>
      <c r="D25" s="11"/>
      <c r="E25" s="10">
        <f>1</f>
        <v>1</v>
      </c>
      <c r="F25" s="12"/>
      <c r="G25" s="13" t="str">
        <f>IF($F25="","",IFERROR($E25*VLOOKUP($F25,'Scoring Guide'!$A$6:$B$9,2,FALSE),""))</f>
        <v/>
      </c>
      <c r="H25" s="6" t="s">
        <v>117</v>
      </c>
    </row>
    <row r="26" spans="1:8" ht="54" customHeight="1" x14ac:dyDescent="0.35">
      <c r="A26" s="7" t="s">
        <v>118</v>
      </c>
      <c r="B26" s="5" t="s">
        <v>119</v>
      </c>
      <c r="C26" s="5" t="s">
        <v>120</v>
      </c>
      <c r="D26" s="11"/>
      <c r="E26" s="9">
        <f>3</f>
        <v>3</v>
      </c>
      <c r="F26" s="12"/>
      <c r="G26" s="13" t="str">
        <f>IF($F26="","",IFERROR($E26*VLOOKUP($F26,'Scoring Guide'!$A$6:$B$9,2,FALSE),""))</f>
        <v/>
      </c>
      <c r="H26" s="5" t="s">
        <v>121</v>
      </c>
    </row>
    <row r="27" spans="1:8" ht="54" customHeight="1" x14ac:dyDescent="0.35">
      <c r="A27" s="8" t="s">
        <v>122</v>
      </c>
      <c r="B27" s="6" t="s">
        <v>119</v>
      </c>
      <c r="C27" s="6" t="s">
        <v>123</v>
      </c>
      <c r="D27" s="11"/>
      <c r="E27" s="10">
        <f>3</f>
        <v>3</v>
      </c>
      <c r="F27" s="12"/>
      <c r="G27" s="13" t="str">
        <f>IF($F27="","",IFERROR($E27*VLOOKUP($F27,'Scoring Guide'!$A$6:$B$9,2,FALSE),""))</f>
        <v/>
      </c>
      <c r="H27" s="6" t="s">
        <v>124</v>
      </c>
    </row>
    <row r="28" spans="1:8" ht="54" customHeight="1" x14ac:dyDescent="0.35">
      <c r="A28" s="7" t="s">
        <v>125</v>
      </c>
      <c r="B28" s="5" t="s">
        <v>119</v>
      </c>
      <c r="C28" s="5" t="s">
        <v>126</v>
      </c>
      <c r="D28" s="11"/>
      <c r="E28" s="9">
        <f>3</f>
        <v>3</v>
      </c>
      <c r="F28" s="12"/>
      <c r="G28" s="13" t="str">
        <f>IF($F28="","",IFERROR($E28*VLOOKUP($F28,'Scoring Guide'!$A$6:$B$9,2,FALSE),""))</f>
        <v/>
      </c>
      <c r="H28" s="5" t="s">
        <v>127</v>
      </c>
    </row>
    <row r="29" spans="1:8" ht="54" customHeight="1" x14ac:dyDescent="0.35">
      <c r="A29" s="8" t="s">
        <v>128</v>
      </c>
      <c r="B29" s="6" t="s">
        <v>119</v>
      </c>
      <c r="C29" s="6" t="s">
        <v>129</v>
      </c>
      <c r="D29" s="11"/>
      <c r="E29" s="10">
        <f>2</f>
        <v>2</v>
      </c>
      <c r="F29" s="12"/>
      <c r="G29" s="13" t="str">
        <f>IF($F29="","",IFERROR($E29*VLOOKUP($F29,'Scoring Guide'!$A$6:$B$9,2,FALSE),""))</f>
        <v/>
      </c>
      <c r="H29" s="6" t="s">
        <v>130</v>
      </c>
    </row>
    <row r="30" spans="1:8" ht="54" customHeight="1" x14ac:dyDescent="0.35">
      <c r="A30" s="7" t="s">
        <v>131</v>
      </c>
      <c r="B30" s="5" t="s">
        <v>132</v>
      </c>
      <c r="C30" s="5" t="s">
        <v>133</v>
      </c>
      <c r="D30" s="11"/>
      <c r="E30" s="9">
        <f>3</f>
        <v>3</v>
      </c>
      <c r="F30" s="12"/>
      <c r="G30" s="13" t="str">
        <f>IF($F30="","",IFERROR($E30*VLOOKUP($F30,'Scoring Guide'!$A$6:$B$9,2,FALSE),""))</f>
        <v/>
      </c>
      <c r="H30" s="5" t="s">
        <v>134</v>
      </c>
    </row>
    <row r="31" spans="1:8" ht="54" customHeight="1" x14ac:dyDescent="0.35">
      <c r="A31" s="8" t="s">
        <v>135</v>
      </c>
      <c r="B31" s="6" t="s">
        <v>132</v>
      </c>
      <c r="C31" s="6" t="s">
        <v>136</v>
      </c>
      <c r="D31" s="11"/>
      <c r="E31" s="10">
        <f>3</f>
        <v>3</v>
      </c>
      <c r="F31" s="12"/>
      <c r="G31" s="13" t="str">
        <f>IF($F31="","",IFERROR($E31*VLOOKUP($F31,'Scoring Guide'!$A$6:$B$9,2,FALSE),""))</f>
        <v/>
      </c>
      <c r="H31" s="6" t="s">
        <v>137</v>
      </c>
    </row>
    <row r="32" spans="1:8" ht="54" customHeight="1" x14ac:dyDescent="0.35">
      <c r="A32" s="7" t="s">
        <v>138</v>
      </c>
      <c r="B32" s="5" t="s">
        <v>132</v>
      </c>
      <c r="C32" s="5" t="s">
        <v>139</v>
      </c>
      <c r="D32" s="11"/>
      <c r="E32" s="9">
        <f>3</f>
        <v>3</v>
      </c>
      <c r="F32" s="12"/>
      <c r="G32" s="13" t="str">
        <f>IF($F32="","",IFERROR($E32*VLOOKUP($F32,'Scoring Guide'!$A$6:$B$9,2,FALSE),""))</f>
        <v/>
      </c>
      <c r="H32" s="5" t="s">
        <v>140</v>
      </c>
    </row>
    <row r="33" spans="1:8" ht="54" customHeight="1" x14ac:dyDescent="0.35">
      <c r="A33" s="8" t="s">
        <v>141</v>
      </c>
      <c r="B33" s="6" t="s">
        <v>132</v>
      </c>
      <c r="C33" s="6" t="s">
        <v>142</v>
      </c>
      <c r="D33" s="11"/>
      <c r="E33" s="10">
        <f>2</f>
        <v>2</v>
      </c>
      <c r="F33" s="12"/>
      <c r="G33" s="13" t="str">
        <f>IF($F33="","",IFERROR($E33*VLOOKUP($F33,'Scoring Guide'!$A$6:$B$9,2,FALSE),""))</f>
        <v/>
      </c>
      <c r="H33" s="6" t="s">
        <v>143</v>
      </c>
    </row>
    <row r="34" spans="1:8" ht="54" customHeight="1" x14ac:dyDescent="0.35">
      <c r="A34" s="7" t="s">
        <v>144</v>
      </c>
      <c r="B34" s="5" t="s">
        <v>145</v>
      </c>
      <c r="C34" s="5" t="s">
        <v>146</v>
      </c>
      <c r="D34" s="11"/>
      <c r="E34" s="9">
        <f>2</f>
        <v>2</v>
      </c>
      <c r="F34" s="12"/>
      <c r="G34" s="13" t="str">
        <f>IF($F34="","",IFERROR($E34*VLOOKUP($F34,'Scoring Guide'!$A$6:$B$9,2,FALSE),""))</f>
        <v/>
      </c>
      <c r="H34" s="5" t="s">
        <v>147</v>
      </c>
    </row>
    <row r="35" spans="1:8" ht="54" customHeight="1" x14ac:dyDescent="0.35">
      <c r="A35" s="8" t="s">
        <v>148</v>
      </c>
      <c r="B35" s="6" t="s">
        <v>145</v>
      </c>
      <c r="C35" s="6" t="s">
        <v>149</v>
      </c>
      <c r="D35" s="11"/>
      <c r="E35" s="10">
        <f>3</f>
        <v>3</v>
      </c>
      <c r="F35" s="12"/>
      <c r="G35" s="13" t="str">
        <f>IF($F35="","",IFERROR($E35*VLOOKUP($F35,'Scoring Guide'!$A$6:$B$9,2,FALSE),""))</f>
        <v/>
      </c>
      <c r="H35" s="6" t="s">
        <v>150</v>
      </c>
    </row>
    <row r="36" spans="1:8" ht="54" customHeight="1" x14ac:dyDescent="0.35">
      <c r="A36" s="7" t="s">
        <v>151</v>
      </c>
      <c r="B36" s="5" t="s">
        <v>145</v>
      </c>
      <c r="C36" s="5" t="s">
        <v>152</v>
      </c>
      <c r="D36" s="11"/>
      <c r="E36" s="9">
        <f>2</f>
        <v>2</v>
      </c>
      <c r="F36" s="12"/>
      <c r="G36" s="13" t="str">
        <f>IF($F36="","",IFERROR($E36*VLOOKUP($F36,'Scoring Guide'!$A$6:$B$9,2,FALSE),""))</f>
        <v/>
      </c>
      <c r="H36" s="5" t="s">
        <v>153</v>
      </c>
    </row>
    <row r="37" spans="1:8" ht="54" customHeight="1" x14ac:dyDescent="0.35">
      <c r="A37" s="8" t="s">
        <v>154</v>
      </c>
      <c r="B37" s="6" t="s">
        <v>145</v>
      </c>
      <c r="C37" s="6" t="s">
        <v>155</v>
      </c>
      <c r="D37" s="11"/>
      <c r="E37" s="10">
        <f>3</f>
        <v>3</v>
      </c>
      <c r="F37" s="12"/>
      <c r="G37" s="13" t="str">
        <f>IF($F37="","",IFERROR($E37*VLOOKUP($F37,'Scoring Guide'!$A$6:$B$9,2,FALSE),""))</f>
        <v/>
      </c>
      <c r="H37" s="6" t="s">
        <v>156</v>
      </c>
    </row>
    <row r="38" spans="1:8" ht="54" customHeight="1" x14ac:dyDescent="0.35">
      <c r="A38" s="7" t="s">
        <v>157</v>
      </c>
      <c r="B38" s="5" t="s">
        <v>158</v>
      </c>
      <c r="C38" s="5" t="s">
        <v>159</v>
      </c>
      <c r="D38" s="11"/>
      <c r="E38" s="9">
        <f>3</f>
        <v>3</v>
      </c>
      <c r="F38" s="12"/>
      <c r="G38" s="13" t="str">
        <f>IF($F38="","",IFERROR($E38*VLOOKUP($F38,'Scoring Guide'!$A$6:$B$9,2,FALSE),""))</f>
        <v/>
      </c>
      <c r="H38" s="5" t="s">
        <v>160</v>
      </c>
    </row>
    <row r="39" spans="1:8" ht="54" customHeight="1" x14ac:dyDescent="0.35">
      <c r="A39" s="8" t="s">
        <v>161</v>
      </c>
      <c r="B39" s="6" t="s">
        <v>158</v>
      </c>
      <c r="C39" s="6" t="s">
        <v>162</v>
      </c>
      <c r="D39" s="11"/>
      <c r="E39" s="10">
        <f>2</f>
        <v>2</v>
      </c>
      <c r="F39" s="12"/>
      <c r="G39" s="13" t="str">
        <f>IF($F39="","",IFERROR($E39*VLOOKUP($F39,'Scoring Guide'!$A$6:$B$9,2,FALSE),""))</f>
        <v/>
      </c>
      <c r="H39" s="6" t="s">
        <v>163</v>
      </c>
    </row>
    <row r="40" spans="1:8" ht="54" customHeight="1" x14ac:dyDescent="0.35">
      <c r="A40" s="7" t="s">
        <v>164</v>
      </c>
      <c r="B40" s="5" t="s">
        <v>158</v>
      </c>
      <c r="C40" s="5" t="s">
        <v>165</v>
      </c>
      <c r="D40" s="11"/>
      <c r="E40" s="9">
        <f>3</f>
        <v>3</v>
      </c>
      <c r="F40" s="12"/>
      <c r="G40" s="13" t="str">
        <f>IF($F40="","",IFERROR($E40*VLOOKUP($F40,'Scoring Guide'!$A$6:$B$9,2,FALSE),""))</f>
        <v/>
      </c>
      <c r="H40" s="5" t="s">
        <v>166</v>
      </c>
    </row>
    <row r="41" spans="1:8" ht="54" customHeight="1" x14ac:dyDescent="0.35">
      <c r="A41" s="8" t="s">
        <v>167</v>
      </c>
      <c r="B41" s="6" t="s">
        <v>158</v>
      </c>
      <c r="C41" s="6" t="s">
        <v>168</v>
      </c>
      <c r="D41" s="11"/>
      <c r="E41" s="10">
        <f>3</f>
        <v>3</v>
      </c>
      <c r="F41" s="12"/>
      <c r="G41" s="13" t="str">
        <f>IF($F41="","",IFERROR($E41*VLOOKUP($F41,'Scoring Guide'!$A$6:$B$9,2,FALSE),""))</f>
        <v/>
      </c>
      <c r="H41" s="6" t="s">
        <v>169</v>
      </c>
    </row>
    <row r="42" spans="1:8" ht="54" customHeight="1" x14ac:dyDescent="0.35">
      <c r="A42" s="7" t="s">
        <v>170</v>
      </c>
      <c r="B42" s="5" t="s">
        <v>171</v>
      </c>
      <c r="C42" s="5" t="s">
        <v>172</v>
      </c>
      <c r="D42" s="11"/>
      <c r="E42" s="9">
        <f>3</f>
        <v>3</v>
      </c>
      <c r="F42" s="12"/>
      <c r="G42" s="13" t="str">
        <f>IF($F42="","",IFERROR($E42*VLOOKUP($F42,'Scoring Guide'!$A$6:$B$9,2,FALSE),""))</f>
        <v/>
      </c>
      <c r="H42" s="5" t="s">
        <v>173</v>
      </c>
    </row>
    <row r="43" spans="1:8" ht="54" customHeight="1" x14ac:dyDescent="0.35">
      <c r="A43" s="8" t="s">
        <v>174</v>
      </c>
      <c r="B43" s="6" t="s">
        <v>171</v>
      </c>
      <c r="C43" s="6" t="s">
        <v>175</v>
      </c>
      <c r="D43" s="11"/>
      <c r="E43" s="10">
        <f>2</f>
        <v>2</v>
      </c>
      <c r="F43" s="12"/>
      <c r="G43" s="13" t="str">
        <f>IF($F43="","",IFERROR($E43*VLOOKUP($F43,'Scoring Guide'!$A$6:$B$9,2,FALSE),""))</f>
        <v/>
      </c>
      <c r="H43" s="6" t="s">
        <v>176</v>
      </c>
    </row>
    <row r="44" spans="1:8" ht="54" customHeight="1" x14ac:dyDescent="0.35">
      <c r="A44" s="7" t="s">
        <v>177</v>
      </c>
      <c r="B44" s="5" t="s">
        <v>171</v>
      </c>
      <c r="C44" s="5" t="s">
        <v>178</v>
      </c>
      <c r="D44" s="11"/>
      <c r="E44" s="9">
        <f>3</f>
        <v>3</v>
      </c>
      <c r="F44" s="12"/>
      <c r="G44" s="13" t="str">
        <f>IF($F44="","",IFERROR($E44*VLOOKUP($F44,'Scoring Guide'!$A$6:$B$9,2,FALSE),""))</f>
        <v/>
      </c>
      <c r="H44" s="5" t="s">
        <v>179</v>
      </c>
    </row>
    <row r="45" spans="1:8" ht="54" customHeight="1" x14ac:dyDescent="0.35">
      <c r="A45" s="8" t="s">
        <v>180</v>
      </c>
      <c r="B45" s="6" t="s">
        <v>171</v>
      </c>
      <c r="C45" s="6" t="s">
        <v>181</v>
      </c>
      <c r="D45" s="11"/>
      <c r="E45" s="10">
        <f>2</f>
        <v>2</v>
      </c>
      <c r="F45" s="12"/>
      <c r="G45" s="13" t="str">
        <f>IF($F45="","",IFERROR($E45*VLOOKUP($F45,'Scoring Guide'!$A$6:$B$9,2,FALSE),""))</f>
        <v/>
      </c>
      <c r="H45" s="6" t="s">
        <v>182</v>
      </c>
    </row>
  </sheetData>
  <autoFilter ref="A5:H45" xr:uid="{A3CCC940-BCE8-406F-8938-93A2ED6A802D}"/>
  <mergeCells count="4">
    <mergeCell ref="A1:H1"/>
    <mergeCell ref="A2:H2"/>
    <mergeCell ref="A3:H3"/>
    <mergeCell ref="A4:H4"/>
  </mergeCells>
  <conditionalFormatting sqref="F6:F45">
    <cfRule type="cellIs" dxfId="3" priority="1" stopIfTrue="1" operator="equal">
      <formula>"Implemented"</formula>
    </cfRule>
    <cfRule type="cellIs" dxfId="2" priority="2" stopIfTrue="1" operator="equal">
      <formula>"Partial"</formula>
    </cfRule>
    <cfRule type="cellIs" dxfId="1" priority="3" stopIfTrue="1" operator="equal">
      <formula>"Not Implemented"</formula>
    </cfRule>
    <cfRule type="cellIs" dxfId="0" priority="4" stopIfTrue="1" operator="equal">
      <formula>"Not Applicable"</formula>
    </cfRule>
  </conditionalFormatting>
  <dataValidations count="1">
    <dataValidation type="list" allowBlank="1" showInputMessage="1" showErrorMessage="1" errorTitle="Select a listed value" error="Choose one of the values available in the drop-down list." promptTitle="Assessment status" prompt="Select one status. If Not Applicable, explain why in column D." sqref="F6:F45" xr:uid="{92599B9A-B2BC-48F5-8475-98E5005672D1}">
      <formula1>StatusList</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54618-171B-4938-B8F2-A2FF18B6D8DC}">
  <dimension ref="A1:K30"/>
  <sheetViews>
    <sheetView showGridLines="0" workbookViewId="0">
      <pane ySplit="5" topLeftCell="A6" activePane="bottomLeft" state="frozen"/>
      <selection pane="bottomLeft" activeCell="A6" sqref="A6"/>
    </sheetView>
  </sheetViews>
  <sheetFormatPr defaultRowHeight="14.5" x14ac:dyDescent="0.35"/>
  <cols>
    <col min="1" max="1" width="11.6328125" customWidth="1"/>
    <col min="2" max="2" width="16.6328125" customWidth="1"/>
    <col min="3" max="3" width="27.6328125" customWidth="1"/>
    <col min="4" max="4" width="43.6328125" customWidth="1"/>
    <col min="5" max="5" width="40.6328125" customWidth="1"/>
    <col min="6" max="6" width="38.6328125" customWidth="1"/>
    <col min="7" max="7" width="18.6328125" customWidth="1"/>
    <col min="8" max="8" width="12.6328125" customWidth="1"/>
    <col min="9" max="9" width="14.6328125" customWidth="1"/>
    <col min="10" max="10" width="15.6328125" customWidth="1"/>
    <col min="11" max="11" width="35.6328125" customWidth="1"/>
  </cols>
  <sheetData>
    <row r="1" spans="1:11" ht="38" customHeight="1" x14ac:dyDescent="0.35">
      <c r="A1" s="19" t="s">
        <v>199</v>
      </c>
      <c r="B1" s="19"/>
      <c r="C1" s="19"/>
      <c r="D1" s="19"/>
      <c r="E1" s="19"/>
      <c r="F1" s="19"/>
      <c r="G1" s="19"/>
      <c r="H1" s="19"/>
      <c r="I1" s="19"/>
      <c r="J1" s="19"/>
      <c r="K1" s="19"/>
    </row>
    <row r="2" spans="1:11" ht="30" customHeight="1" x14ac:dyDescent="0.35">
      <c r="A2" s="2" t="s">
        <v>200</v>
      </c>
      <c r="B2" s="2"/>
      <c r="C2" s="2"/>
      <c r="D2" s="2"/>
      <c r="E2" s="2"/>
      <c r="F2" s="2"/>
      <c r="G2" s="2"/>
      <c r="H2" s="2"/>
      <c r="I2" s="2"/>
      <c r="J2" s="2"/>
      <c r="K2" s="2"/>
    </row>
    <row r="3" spans="1:11" ht="26" customHeight="1" x14ac:dyDescent="0.35">
      <c r="A3" s="33" t="s">
        <v>201</v>
      </c>
      <c r="B3" s="30"/>
      <c r="C3" s="30"/>
      <c r="D3" s="30"/>
      <c r="E3" s="30"/>
      <c r="F3" s="30"/>
      <c r="G3" s="30"/>
      <c r="H3" s="30"/>
      <c r="I3" s="30"/>
      <c r="J3" s="30"/>
      <c r="K3" s="30"/>
    </row>
    <row r="4" spans="1:11" x14ac:dyDescent="0.35">
      <c r="A4" s="3"/>
      <c r="B4" s="3"/>
      <c r="C4" s="3"/>
      <c r="D4" s="3"/>
      <c r="E4" s="3"/>
      <c r="F4" s="3"/>
      <c r="G4" s="3"/>
      <c r="H4" s="3"/>
      <c r="I4" s="3"/>
      <c r="J4" s="3"/>
      <c r="K4" s="3"/>
    </row>
    <row r="5" spans="1:11" ht="30" customHeight="1" x14ac:dyDescent="0.35">
      <c r="A5" s="4" t="s">
        <v>202</v>
      </c>
      <c r="B5" s="4" t="s">
        <v>203</v>
      </c>
      <c r="C5" s="4" t="s">
        <v>48</v>
      </c>
      <c r="D5" s="4" t="s">
        <v>204</v>
      </c>
      <c r="E5" s="4" t="s">
        <v>205</v>
      </c>
      <c r="F5" s="4" t="s">
        <v>206</v>
      </c>
      <c r="G5" s="4" t="s">
        <v>207</v>
      </c>
      <c r="H5" s="4" t="s">
        <v>208</v>
      </c>
      <c r="I5" s="4" t="s">
        <v>209</v>
      </c>
      <c r="J5" s="4" t="s">
        <v>210</v>
      </c>
      <c r="K5" s="4" t="s">
        <v>211</v>
      </c>
    </row>
    <row r="6" spans="1:11" ht="48" customHeight="1" x14ac:dyDescent="0.35">
      <c r="A6" s="34" t="str">
        <f>IF($B6="","","ACT-"&amp;TEXT(ROW()-5,"000"))</f>
        <v/>
      </c>
      <c r="B6" s="35"/>
      <c r="C6" s="34" t="str">
        <f>IF($B6="","",IFERROR(VLOOKUP($B6,Assessment!$A$6:$H$45,2,FALSE),""))</f>
        <v/>
      </c>
      <c r="D6" s="34" t="str">
        <f>IF($B6="","",IFERROR(VLOOKUP($B6,Assessment!$A$6:$H$45,3,FALSE),""))</f>
        <v/>
      </c>
      <c r="E6" s="34" t="str">
        <f>IF($B6="","",IFERROR(VLOOKUP($B6,Assessment!$A$6:$H$45,8,FALSE),""))</f>
        <v/>
      </c>
      <c r="F6" s="35"/>
      <c r="G6" s="35"/>
      <c r="H6" s="35"/>
      <c r="I6" s="36"/>
      <c r="J6" s="35"/>
      <c r="K6" s="35"/>
    </row>
    <row r="7" spans="1:11" ht="48" customHeight="1" x14ac:dyDescent="0.35">
      <c r="A7" s="34" t="str">
        <f>IF($B7="","","ACT-"&amp;TEXT(ROW()-5,"000"))</f>
        <v/>
      </c>
      <c r="B7" s="35"/>
      <c r="C7" s="34" t="str">
        <f>IF($B7="","",IFERROR(VLOOKUP($B7,Assessment!$A$6:$H$45,2,FALSE),""))</f>
        <v/>
      </c>
      <c r="D7" s="34" t="str">
        <f>IF($B7="","",IFERROR(VLOOKUP($B7,Assessment!$A$6:$H$45,3,FALSE),""))</f>
        <v/>
      </c>
      <c r="E7" s="34" t="str">
        <f>IF($B7="","",IFERROR(VLOOKUP($B7,Assessment!$A$6:$H$45,8,FALSE),""))</f>
        <v/>
      </c>
      <c r="F7" s="35"/>
      <c r="G7" s="35"/>
      <c r="H7" s="35"/>
      <c r="I7" s="36"/>
      <c r="J7" s="35"/>
      <c r="K7" s="35"/>
    </row>
    <row r="8" spans="1:11" ht="48" customHeight="1" x14ac:dyDescent="0.35">
      <c r="A8" s="34" t="str">
        <f>IF($B8="","","ACT-"&amp;TEXT(ROW()-5,"000"))</f>
        <v/>
      </c>
      <c r="B8" s="35"/>
      <c r="C8" s="34" t="str">
        <f>IF($B8="","",IFERROR(VLOOKUP($B8,Assessment!$A$6:$H$45,2,FALSE),""))</f>
        <v/>
      </c>
      <c r="D8" s="34" t="str">
        <f>IF($B8="","",IFERROR(VLOOKUP($B8,Assessment!$A$6:$H$45,3,FALSE),""))</f>
        <v/>
      </c>
      <c r="E8" s="34" t="str">
        <f>IF($B8="","",IFERROR(VLOOKUP($B8,Assessment!$A$6:$H$45,8,FALSE),""))</f>
        <v/>
      </c>
      <c r="F8" s="35"/>
      <c r="G8" s="35"/>
      <c r="H8" s="35"/>
      <c r="I8" s="36"/>
      <c r="J8" s="35"/>
      <c r="K8" s="35"/>
    </row>
    <row r="9" spans="1:11" ht="48" customHeight="1" x14ac:dyDescent="0.35">
      <c r="A9" s="34" t="str">
        <f>IF($B9="","","ACT-"&amp;TEXT(ROW()-5,"000"))</f>
        <v/>
      </c>
      <c r="B9" s="35"/>
      <c r="C9" s="34" t="str">
        <f>IF($B9="","",IFERROR(VLOOKUP($B9,Assessment!$A$6:$H$45,2,FALSE),""))</f>
        <v/>
      </c>
      <c r="D9" s="34" t="str">
        <f>IF($B9="","",IFERROR(VLOOKUP($B9,Assessment!$A$6:$H$45,3,FALSE),""))</f>
        <v/>
      </c>
      <c r="E9" s="34" t="str">
        <f>IF($B9="","",IFERROR(VLOOKUP($B9,Assessment!$A$6:$H$45,8,FALSE),""))</f>
        <v/>
      </c>
      <c r="F9" s="35"/>
      <c r="G9" s="35"/>
      <c r="H9" s="35"/>
      <c r="I9" s="36"/>
      <c r="J9" s="35"/>
      <c r="K9" s="35"/>
    </row>
    <row r="10" spans="1:11" ht="48" customHeight="1" x14ac:dyDescent="0.35">
      <c r="A10" s="34" t="str">
        <f>IF($B10="","","ACT-"&amp;TEXT(ROW()-5,"000"))</f>
        <v/>
      </c>
      <c r="B10" s="35"/>
      <c r="C10" s="34" t="str">
        <f>IF($B10="","",IFERROR(VLOOKUP($B10,Assessment!$A$6:$H$45,2,FALSE),""))</f>
        <v/>
      </c>
      <c r="D10" s="34" t="str">
        <f>IF($B10="","",IFERROR(VLOOKUP($B10,Assessment!$A$6:$H$45,3,FALSE),""))</f>
        <v/>
      </c>
      <c r="E10" s="34" t="str">
        <f>IF($B10="","",IFERROR(VLOOKUP($B10,Assessment!$A$6:$H$45,8,FALSE),""))</f>
        <v/>
      </c>
      <c r="F10" s="35"/>
      <c r="G10" s="35"/>
      <c r="H10" s="35"/>
      <c r="I10" s="36"/>
      <c r="J10" s="35"/>
      <c r="K10" s="35"/>
    </row>
    <row r="11" spans="1:11" ht="48" customHeight="1" x14ac:dyDescent="0.35">
      <c r="A11" s="34" t="str">
        <f>IF($B11="","","ACT-"&amp;TEXT(ROW()-5,"000"))</f>
        <v/>
      </c>
      <c r="B11" s="35"/>
      <c r="C11" s="34" t="str">
        <f>IF($B11="","",IFERROR(VLOOKUP($B11,Assessment!$A$6:$H$45,2,FALSE),""))</f>
        <v/>
      </c>
      <c r="D11" s="34" t="str">
        <f>IF($B11="","",IFERROR(VLOOKUP($B11,Assessment!$A$6:$H$45,3,FALSE),""))</f>
        <v/>
      </c>
      <c r="E11" s="34" t="str">
        <f>IF($B11="","",IFERROR(VLOOKUP($B11,Assessment!$A$6:$H$45,8,FALSE),""))</f>
        <v/>
      </c>
      <c r="F11" s="35"/>
      <c r="G11" s="35"/>
      <c r="H11" s="35"/>
      <c r="I11" s="36"/>
      <c r="J11" s="35"/>
      <c r="K11" s="35"/>
    </row>
    <row r="12" spans="1:11" ht="48" customHeight="1" x14ac:dyDescent="0.35">
      <c r="A12" s="34" t="str">
        <f>IF($B12="","","ACT-"&amp;TEXT(ROW()-5,"000"))</f>
        <v/>
      </c>
      <c r="B12" s="35"/>
      <c r="C12" s="34" t="str">
        <f>IF($B12="","",IFERROR(VLOOKUP($B12,Assessment!$A$6:$H$45,2,FALSE),""))</f>
        <v/>
      </c>
      <c r="D12" s="34" t="str">
        <f>IF($B12="","",IFERROR(VLOOKUP($B12,Assessment!$A$6:$H$45,3,FALSE),""))</f>
        <v/>
      </c>
      <c r="E12" s="34" t="str">
        <f>IF($B12="","",IFERROR(VLOOKUP($B12,Assessment!$A$6:$H$45,8,FALSE),""))</f>
        <v/>
      </c>
      <c r="F12" s="35"/>
      <c r="G12" s="35"/>
      <c r="H12" s="35"/>
      <c r="I12" s="36"/>
      <c r="J12" s="35"/>
      <c r="K12" s="35"/>
    </row>
    <row r="13" spans="1:11" ht="48" customHeight="1" x14ac:dyDescent="0.35">
      <c r="A13" s="34" t="str">
        <f>IF($B13="","","ACT-"&amp;TEXT(ROW()-5,"000"))</f>
        <v/>
      </c>
      <c r="B13" s="35"/>
      <c r="C13" s="34" t="str">
        <f>IF($B13="","",IFERROR(VLOOKUP($B13,Assessment!$A$6:$H$45,2,FALSE),""))</f>
        <v/>
      </c>
      <c r="D13" s="34" t="str">
        <f>IF($B13="","",IFERROR(VLOOKUP($B13,Assessment!$A$6:$H$45,3,FALSE),""))</f>
        <v/>
      </c>
      <c r="E13" s="34" t="str">
        <f>IF($B13="","",IFERROR(VLOOKUP($B13,Assessment!$A$6:$H$45,8,FALSE),""))</f>
        <v/>
      </c>
      <c r="F13" s="35"/>
      <c r="G13" s="35"/>
      <c r="H13" s="35"/>
      <c r="I13" s="36"/>
      <c r="J13" s="35"/>
      <c r="K13" s="35"/>
    </row>
    <row r="14" spans="1:11" ht="48" customHeight="1" x14ac:dyDescent="0.35">
      <c r="A14" s="34" t="str">
        <f>IF($B14="","","ACT-"&amp;TEXT(ROW()-5,"000"))</f>
        <v/>
      </c>
      <c r="B14" s="35"/>
      <c r="C14" s="34" t="str">
        <f>IF($B14="","",IFERROR(VLOOKUP($B14,Assessment!$A$6:$H$45,2,FALSE),""))</f>
        <v/>
      </c>
      <c r="D14" s="34" t="str">
        <f>IF($B14="","",IFERROR(VLOOKUP($B14,Assessment!$A$6:$H$45,3,FALSE),""))</f>
        <v/>
      </c>
      <c r="E14" s="34" t="str">
        <f>IF($B14="","",IFERROR(VLOOKUP($B14,Assessment!$A$6:$H$45,8,FALSE),""))</f>
        <v/>
      </c>
      <c r="F14" s="35"/>
      <c r="G14" s="35"/>
      <c r="H14" s="35"/>
      <c r="I14" s="36"/>
      <c r="J14" s="35"/>
      <c r="K14" s="35"/>
    </row>
    <row r="15" spans="1:11" ht="48" customHeight="1" x14ac:dyDescent="0.35">
      <c r="A15" s="34" t="str">
        <f>IF($B15="","","ACT-"&amp;TEXT(ROW()-5,"000"))</f>
        <v/>
      </c>
      <c r="B15" s="35"/>
      <c r="C15" s="34" t="str">
        <f>IF($B15="","",IFERROR(VLOOKUP($B15,Assessment!$A$6:$H$45,2,FALSE),""))</f>
        <v/>
      </c>
      <c r="D15" s="34" t="str">
        <f>IF($B15="","",IFERROR(VLOOKUP($B15,Assessment!$A$6:$H$45,3,FALSE),""))</f>
        <v/>
      </c>
      <c r="E15" s="34" t="str">
        <f>IF($B15="","",IFERROR(VLOOKUP($B15,Assessment!$A$6:$H$45,8,FALSE),""))</f>
        <v/>
      </c>
      <c r="F15" s="35"/>
      <c r="G15" s="35"/>
      <c r="H15" s="35"/>
      <c r="I15" s="36"/>
      <c r="J15" s="35"/>
      <c r="K15" s="35"/>
    </row>
    <row r="16" spans="1:11" ht="48" customHeight="1" x14ac:dyDescent="0.35">
      <c r="A16" s="34" t="str">
        <f>IF($B16="","","ACT-"&amp;TEXT(ROW()-5,"000"))</f>
        <v/>
      </c>
      <c r="B16" s="35"/>
      <c r="C16" s="34" t="str">
        <f>IF($B16="","",IFERROR(VLOOKUP($B16,Assessment!$A$6:$H$45,2,FALSE),""))</f>
        <v/>
      </c>
      <c r="D16" s="34" t="str">
        <f>IF($B16="","",IFERROR(VLOOKUP($B16,Assessment!$A$6:$H$45,3,FALSE),""))</f>
        <v/>
      </c>
      <c r="E16" s="34" t="str">
        <f>IF($B16="","",IFERROR(VLOOKUP($B16,Assessment!$A$6:$H$45,8,FALSE),""))</f>
        <v/>
      </c>
      <c r="F16" s="35"/>
      <c r="G16" s="35"/>
      <c r="H16" s="35"/>
      <c r="I16" s="36"/>
      <c r="J16" s="35"/>
      <c r="K16" s="35"/>
    </row>
    <row r="17" spans="1:11" ht="48" customHeight="1" x14ac:dyDescent="0.35">
      <c r="A17" s="34" t="str">
        <f>IF($B17="","","ACT-"&amp;TEXT(ROW()-5,"000"))</f>
        <v/>
      </c>
      <c r="B17" s="35"/>
      <c r="C17" s="34" t="str">
        <f>IF($B17="","",IFERROR(VLOOKUP($B17,Assessment!$A$6:$H$45,2,FALSE),""))</f>
        <v/>
      </c>
      <c r="D17" s="34" t="str">
        <f>IF($B17="","",IFERROR(VLOOKUP($B17,Assessment!$A$6:$H$45,3,FALSE),""))</f>
        <v/>
      </c>
      <c r="E17" s="34" t="str">
        <f>IF($B17="","",IFERROR(VLOOKUP($B17,Assessment!$A$6:$H$45,8,FALSE),""))</f>
        <v/>
      </c>
      <c r="F17" s="35"/>
      <c r="G17" s="35"/>
      <c r="H17" s="35"/>
      <c r="I17" s="36"/>
      <c r="J17" s="35"/>
      <c r="K17" s="35"/>
    </row>
    <row r="18" spans="1:11" ht="48" customHeight="1" x14ac:dyDescent="0.35">
      <c r="A18" s="34" t="str">
        <f>IF($B18="","","ACT-"&amp;TEXT(ROW()-5,"000"))</f>
        <v/>
      </c>
      <c r="B18" s="35"/>
      <c r="C18" s="34" t="str">
        <f>IF($B18="","",IFERROR(VLOOKUP($B18,Assessment!$A$6:$H$45,2,FALSE),""))</f>
        <v/>
      </c>
      <c r="D18" s="34" t="str">
        <f>IF($B18="","",IFERROR(VLOOKUP($B18,Assessment!$A$6:$H$45,3,FALSE),""))</f>
        <v/>
      </c>
      <c r="E18" s="34" t="str">
        <f>IF($B18="","",IFERROR(VLOOKUP($B18,Assessment!$A$6:$H$45,8,FALSE),""))</f>
        <v/>
      </c>
      <c r="F18" s="35"/>
      <c r="G18" s="35"/>
      <c r="H18" s="35"/>
      <c r="I18" s="36"/>
      <c r="J18" s="35"/>
      <c r="K18" s="35"/>
    </row>
    <row r="19" spans="1:11" ht="48" customHeight="1" x14ac:dyDescent="0.35">
      <c r="A19" s="34" t="str">
        <f>IF($B19="","","ACT-"&amp;TEXT(ROW()-5,"000"))</f>
        <v/>
      </c>
      <c r="B19" s="35"/>
      <c r="C19" s="34" t="str">
        <f>IF($B19="","",IFERROR(VLOOKUP($B19,Assessment!$A$6:$H$45,2,FALSE),""))</f>
        <v/>
      </c>
      <c r="D19" s="34" t="str">
        <f>IF($B19="","",IFERROR(VLOOKUP($B19,Assessment!$A$6:$H$45,3,FALSE),""))</f>
        <v/>
      </c>
      <c r="E19" s="34" t="str">
        <f>IF($B19="","",IFERROR(VLOOKUP($B19,Assessment!$A$6:$H$45,8,FALSE),""))</f>
        <v/>
      </c>
      <c r="F19" s="35"/>
      <c r="G19" s="35"/>
      <c r="H19" s="35"/>
      <c r="I19" s="36"/>
      <c r="J19" s="35"/>
      <c r="K19" s="35"/>
    </row>
    <row r="20" spans="1:11" ht="48" customHeight="1" x14ac:dyDescent="0.35">
      <c r="A20" s="34" t="str">
        <f>IF($B20="","","ACT-"&amp;TEXT(ROW()-5,"000"))</f>
        <v/>
      </c>
      <c r="B20" s="35"/>
      <c r="C20" s="34" t="str">
        <f>IF($B20="","",IFERROR(VLOOKUP($B20,Assessment!$A$6:$H$45,2,FALSE),""))</f>
        <v/>
      </c>
      <c r="D20" s="34" t="str">
        <f>IF($B20="","",IFERROR(VLOOKUP($B20,Assessment!$A$6:$H$45,3,FALSE),""))</f>
        <v/>
      </c>
      <c r="E20" s="34" t="str">
        <f>IF($B20="","",IFERROR(VLOOKUP($B20,Assessment!$A$6:$H$45,8,FALSE),""))</f>
        <v/>
      </c>
      <c r="F20" s="35"/>
      <c r="G20" s="35"/>
      <c r="H20" s="35"/>
      <c r="I20" s="36"/>
      <c r="J20" s="35"/>
      <c r="K20" s="35"/>
    </row>
    <row r="21" spans="1:11" ht="48" customHeight="1" x14ac:dyDescent="0.35">
      <c r="A21" s="34" t="str">
        <f>IF($B21="","","ACT-"&amp;TEXT(ROW()-5,"000"))</f>
        <v/>
      </c>
      <c r="B21" s="35"/>
      <c r="C21" s="34" t="str">
        <f>IF($B21="","",IFERROR(VLOOKUP($B21,Assessment!$A$6:$H$45,2,FALSE),""))</f>
        <v/>
      </c>
      <c r="D21" s="34" t="str">
        <f>IF($B21="","",IFERROR(VLOOKUP($B21,Assessment!$A$6:$H$45,3,FALSE),""))</f>
        <v/>
      </c>
      <c r="E21" s="34" t="str">
        <f>IF($B21="","",IFERROR(VLOOKUP($B21,Assessment!$A$6:$H$45,8,FALSE),""))</f>
        <v/>
      </c>
      <c r="F21" s="35"/>
      <c r="G21" s="35"/>
      <c r="H21" s="35"/>
      <c r="I21" s="36"/>
      <c r="J21" s="35"/>
      <c r="K21" s="35"/>
    </row>
    <row r="22" spans="1:11" ht="48" customHeight="1" x14ac:dyDescent="0.35">
      <c r="A22" s="34" t="str">
        <f>IF($B22="","","ACT-"&amp;TEXT(ROW()-5,"000"))</f>
        <v/>
      </c>
      <c r="B22" s="35"/>
      <c r="C22" s="34" t="str">
        <f>IF($B22="","",IFERROR(VLOOKUP($B22,Assessment!$A$6:$H$45,2,FALSE),""))</f>
        <v/>
      </c>
      <c r="D22" s="34" t="str">
        <f>IF($B22="","",IFERROR(VLOOKUP($B22,Assessment!$A$6:$H$45,3,FALSE),""))</f>
        <v/>
      </c>
      <c r="E22" s="34" t="str">
        <f>IF($B22="","",IFERROR(VLOOKUP($B22,Assessment!$A$6:$H$45,8,FALSE),""))</f>
        <v/>
      </c>
      <c r="F22" s="35"/>
      <c r="G22" s="35"/>
      <c r="H22" s="35"/>
      <c r="I22" s="36"/>
      <c r="J22" s="35"/>
      <c r="K22" s="35"/>
    </row>
    <row r="23" spans="1:11" ht="48" customHeight="1" x14ac:dyDescent="0.35">
      <c r="A23" s="34" t="str">
        <f>IF($B23="","","ACT-"&amp;TEXT(ROW()-5,"000"))</f>
        <v/>
      </c>
      <c r="B23" s="35"/>
      <c r="C23" s="34" t="str">
        <f>IF($B23="","",IFERROR(VLOOKUP($B23,Assessment!$A$6:$H$45,2,FALSE),""))</f>
        <v/>
      </c>
      <c r="D23" s="34" t="str">
        <f>IF($B23="","",IFERROR(VLOOKUP($B23,Assessment!$A$6:$H$45,3,FALSE),""))</f>
        <v/>
      </c>
      <c r="E23" s="34" t="str">
        <f>IF($B23="","",IFERROR(VLOOKUP($B23,Assessment!$A$6:$H$45,8,FALSE),""))</f>
        <v/>
      </c>
      <c r="F23" s="35"/>
      <c r="G23" s="35"/>
      <c r="H23" s="35"/>
      <c r="I23" s="36"/>
      <c r="J23" s="35"/>
      <c r="K23" s="35"/>
    </row>
    <row r="24" spans="1:11" ht="48" customHeight="1" x14ac:dyDescent="0.35">
      <c r="A24" s="34" t="str">
        <f>IF($B24="","","ACT-"&amp;TEXT(ROW()-5,"000"))</f>
        <v/>
      </c>
      <c r="B24" s="35"/>
      <c r="C24" s="34" t="str">
        <f>IF($B24="","",IFERROR(VLOOKUP($B24,Assessment!$A$6:$H$45,2,FALSE),""))</f>
        <v/>
      </c>
      <c r="D24" s="34" t="str">
        <f>IF($B24="","",IFERROR(VLOOKUP($B24,Assessment!$A$6:$H$45,3,FALSE),""))</f>
        <v/>
      </c>
      <c r="E24" s="34" t="str">
        <f>IF($B24="","",IFERROR(VLOOKUP($B24,Assessment!$A$6:$H$45,8,FALSE),""))</f>
        <v/>
      </c>
      <c r="F24" s="35"/>
      <c r="G24" s="35"/>
      <c r="H24" s="35"/>
      <c r="I24" s="36"/>
      <c r="J24" s="35"/>
      <c r="K24" s="35"/>
    </row>
    <row r="25" spans="1:11" ht="48" customHeight="1" x14ac:dyDescent="0.35">
      <c r="A25" s="34" t="str">
        <f>IF($B25="","","ACT-"&amp;TEXT(ROW()-5,"000"))</f>
        <v/>
      </c>
      <c r="B25" s="35"/>
      <c r="C25" s="34" t="str">
        <f>IF($B25="","",IFERROR(VLOOKUP($B25,Assessment!$A$6:$H$45,2,FALSE),""))</f>
        <v/>
      </c>
      <c r="D25" s="34" t="str">
        <f>IF($B25="","",IFERROR(VLOOKUP($B25,Assessment!$A$6:$H$45,3,FALSE),""))</f>
        <v/>
      </c>
      <c r="E25" s="34" t="str">
        <f>IF($B25="","",IFERROR(VLOOKUP($B25,Assessment!$A$6:$H$45,8,FALSE),""))</f>
        <v/>
      </c>
      <c r="F25" s="35"/>
      <c r="G25" s="35"/>
      <c r="H25" s="35"/>
      <c r="I25" s="36"/>
      <c r="J25" s="35"/>
      <c r="K25" s="35"/>
    </row>
    <row r="26" spans="1:11" ht="48" customHeight="1" x14ac:dyDescent="0.35">
      <c r="A26" s="34" t="str">
        <f>IF($B26="","","ACT-"&amp;TEXT(ROW()-5,"000"))</f>
        <v/>
      </c>
      <c r="B26" s="35"/>
      <c r="C26" s="34" t="str">
        <f>IF($B26="","",IFERROR(VLOOKUP($B26,Assessment!$A$6:$H$45,2,FALSE),""))</f>
        <v/>
      </c>
      <c r="D26" s="34" t="str">
        <f>IF($B26="","",IFERROR(VLOOKUP($B26,Assessment!$A$6:$H$45,3,FALSE),""))</f>
        <v/>
      </c>
      <c r="E26" s="34" t="str">
        <f>IF($B26="","",IFERROR(VLOOKUP($B26,Assessment!$A$6:$H$45,8,FALSE),""))</f>
        <v/>
      </c>
      <c r="F26" s="35"/>
      <c r="G26" s="35"/>
      <c r="H26" s="35"/>
      <c r="I26" s="36"/>
      <c r="J26" s="35"/>
      <c r="K26" s="35"/>
    </row>
    <row r="27" spans="1:11" ht="48" customHeight="1" x14ac:dyDescent="0.35">
      <c r="A27" s="34" t="str">
        <f>IF($B27="","","ACT-"&amp;TEXT(ROW()-5,"000"))</f>
        <v/>
      </c>
      <c r="B27" s="35"/>
      <c r="C27" s="34" t="str">
        <f>IF($B27="","",IFERROR(VLOOKUP($B27,Assessment!$A$6:$H$45,2,FALSE),""))</f>
        <v/>
      </c>
      <c r="D27" s="34" t="str">
        <f>IF($B27="","",IFERROR(VLOOKUP($B27,Assessment!$A$6:$H$45,3,FALSE),""))</f>
        <v/>
      </c>
      <c r="E27" s="34" t="str">
        <f>IF($B27="","",IFERROR(VLOOKUP($B27,Assessment!$A$6:$H$45,8,FALSE),""))</f>
        <v/>
      </c>
      <c r="F27" s="35"/>
      <c r="G27" s="35"/>
      <c r="H27" s="35"/>
      <c r="I27" s="36"/>
      <c r="J27" s="35"/>
      <c r="K27" s="35"/>
    </row>
    <row r="28" spans="1:11" ht="48" customHeight="1" x14ac:dyDescent="0.35">
      <c r="A28" s="34" t="str">
        <f>IF($B28="","","ACT-"&amp;TEXT(ROW()-5,"000"))</f>
        <v/>
      </c>
      <c r="B28" s="35"/>
      <c r="C28" s="34" t="str">
        <f>IF($B28="","",IFERROR(VLOOKUP($B28,Assessment!$A$6:$H$45,2,FALSE),""))</f>
        <v/>
      </c>
      <c r="D28" s="34" t="str">
        <f>IF($B28="","",IFERROR(VLOOKUP($B28,Assessment!$A$6:$H$45,3,FALSE),""))</f>
        <v/>
      </c>
      <c r="E28" s="34" t="str">
        <f>IF($B28="","",IFERROR(VLOOKUP($B28,Assessment!$A$6:$H$45,8,FALSE),""))</f>
        <v/>
      </c>
      <c r="F28" s="35"/>
      <c r="G28" s="35"/>
      <c r="H28" s="35"/>
      <c r="I28" s="36"/>
      <c r="J28" s="35"/>
      <c r="K28" s="35"/>
    </row>
    <row r="29" spans="1:11" ht="48" customHeight="1" x14ac:dyDescent="0.35">
      <c r="A29" s="34" t="str">
        <f>IF($B29="","","ACT-"&amp;TEXT(ROW()-5,"000"))</f>
        <v/>
      </c>
      <c r="B29" s="35"/>
      <c r="C29" s="34" t="str">
        <f>IF($B29="","",IFERROR(VLOOKUP($B29,Assessment!$A$6:$H$45,2,FALSE),""))</f>
        <v/>
      </c>
      <c r="D29" s="34" t="str">
        <f>IF($B29="","",IFERROR(VLOOKUP($B29,Assessment!$A$6:$H$45,3,FALSE),""))</f>
        <v/>
      </c>
      <c r="E29" s="34" t="str">
        <f>IF($B29="","",IFERROR(VLOOKUP($B29,Assessment!$A$6:$H$45,8,FALSE),""))</f>
        <v/>
      </c>
      <c r="F29" s="35"/>
      <c r="G29" s="35"/>
      <c r="H29" s="35"/>
      <c r="I29" s="36"/>
      <c r="J29" s="35"/>
      <c r="K29" s="35"/>
    </row>
    <row r="30" spans="1:11" ht="48" customHeight="1" x14ac:dyDescent="0.35">
      <c r="A30" s="34" t="str">
        <f>IF($B30="","","ACT-"&amp;TEXT(ROW()-5,"000"))</f>
        <v/>
      </c>
      <c r="B30" s="35"/>
      <c r="C30" s="34" t="str">
        <f>IF($B30="","",IFERROR(VLOOKUP($B30,Assessment!$A$6:$H$45,2,FALSE),""))</f>
        <v/>
      </c>
      <c r="D30" s="34" t="str">
        <f>IF($B30="","",IFERROR(VLOOKUP($B30,Assessment!$A$6:$H$45,3,FALSE),""))</f>
        <v/>
      </c>
      <c r="E30" s="34" t="str">
        <f>IF($B30="","",IFERROR(VLOOKUP($B30,Assessment!$A$6:$H$45,8,FALSE),""))</f>
        <v/>
      </c>
      <c r="F30" s="35"/>
      <c r="G30" s="35"/>
      <c r="H30" s="35"/>
      <c r="I30" s="36"/>
      <c r="J30" s="35"/>
      <c r="K30" s="35"/>
    </row>
  </sheetData>
  <autoFilter ref="A5:K30" xr:uid="{E0B54618-171B-4938-B8F2-A2FF18B6D8DC}"/>
  <mergeCells count="3">
    <mergeCell ref="A1:K1"/>
    <mergeCell ref="A2:K2"/>
    <mergeCell ref="A3:K3"/>
  </mergeCells>
  <dataValidations count="3">
    <dataValidation type="list" allowBlank="1" showInputMessage="1" showErrorMessage="1" errorTitle="Select a listed value" error="Choose one of the values available in the drop-down list." promptTitle="Assessment item" prompt="Select the assessment item this action addresses." sqref="B6:B30" xr:uid="{5A099C9B-E08E-4F6B-8138-3C8B6EB10139}">
      <formula1>ItemList</formula1>
    </dataValidation>
    <dataValidation type="list" allowBlank="1" showInputMessage="1" showErrorMessage="1" errorTitle="Select a listed value" error="Choose one of the values available in the drop-down list." promptTitle="Priority" prompt="Choose High, Medium or Low." sqref="H6:H30" xr:uid="{29322E79-2E1C-4601-941F-32E271D33FEC}">
      <formula1>"High,Medium,Low"</formula1>
    </dataValidation>
    <dataValidation type="list" allowBlank="1" showInputMessage="1" showErrorMessage="1" errorTitle="Select a listed value" error="Choose one of the values available in the drop-down list." promptTitle="Action status" prompt="Choose the current action status." sqref="J6:J30" xr:uid="{D70ECFB3-3FE7-4CFB-AFFB-60256D573059}">
      <formula1>"Open,In Progress,Blocked,Complete"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740D0-D4ED-4891-BD58-6537131F6DA7}">
  <dimension ref="A1:H34"/>
  <sheetViews>
    <sheetView showGridLines="0" workbookViewId="0">
      <selection sqref="A1:H1"/>
    </sheetView>
  </sheetViews>
  <sheetFormatPr defaultRowHeight="14.5" x14ac:dyDescent="0.35"/>
  <cols>
    <col min="1" max="1" width="20.6328125" customWidth="1"/>
    <col min="2" max="2" width="10.6328125" customWidth="1"/>
    <col min="3" max="3" width="46.6328125" customWidth="1"/>
    <col min="4" max="4" width="26.6328125" customWidth="1"/>
    <col min="5" max="5" width="3.6328125" customWidth="1"/>
    <col min="6" max="7" width="12.6328125" customWidth="1"/>
    <col min="8" max="8" width="31.6328125" customWidth="1"/>
  </cols>
  <sheetData>
    <row r="1" spans="1:8" ht="38" customHeight="1" x14ac:dyDescent="0.35">
      <c r="A1" s="19" t="s">
        <v>0</v>
      </c>
      <c r="B1" s="19"/>
      <c r="C1" s="19"/>
      <c r="D1" s="19"/>
      <c r="E1" s="19"/>
      <c r="F1" s="19"/>
      <c r="G1" s="19"/>
      <c r="H1" s="19"/>
    </row>
    <row r="2" spans="1:8" ht="30" customHeight="1" x14ac:dyDescent="0.35">
      <c r="A2" s="2" t="s">
        <v>1</v>
      </c>
      <c r="B2" s="2"/>
      <c r="C2" s="2"/>
      <c r="D2" s="2"/>
      <c r="E2" s="2"/>
      <c r="F2" s="2"/>
      <c r="G2" s="2"/>
      <c r="H2" s="2"/>
    </row>
    <row r="3" spans="1:8" x14ac:dyDescent="0.35">
      <c r="A3" s="3"/>
      <c r="B3" s="3"/>
      <c r="C3" s="3"/>
      <c r="D3" s="3"/>
      <c r="E3" s="3"/>
      <c r="F3" s="3"/>
      <c r="G3" s="3"/>
      <c r="H3" s="3"/>
    </row>
    <row r="4" spans="1:8" x14ac:dyDescent="0.35">
      <c r="A4" s="3"/>
      <c r="B4" s="3"/>
      <c r="C4" s="3"/>
      <c r="D4" s="3"/>
      <c r="E4" s="3"/>
      <c r="F4" s="3"/>
      <c r="G4" s="3"/>
      <c r="H4" s="3"/>
    </row>
    <row r="5" spans="1:8" ht="30" customHeight="1" x14ac:dyDescent="0.35">
      <c r="A5" s="4" t="s">
        <v>2</v>
      </c>
      <c r="B5" s="4" t="s">
        <v>3</v>
      </c>
      <c r="C5" s="4" t="s">
        <v>4</v>
      </c>
      <c r="D5" s="4" t="s">
        <v>5</v>
      </c>
      <c r="E5" s="3"/>
      <c r="F5" s="4" t="s">
        <v>27</v>
      </c>
      <c r="G5" s="4" t="s">
        <v>28</v>
      </c>
      <c r="H5" s="4" t="s">
        <v>29</v>
      </c>
    </row>
    <row r="6" spans="1:8" ht="29" x14ac:dyDescent="0.35">
      <c r="A6" s="37" t="s">
        <v>6</v>
      </c>
      <c r="B6" s="38">
        <f>1</f>
        <v>1</v>
      </c>
      <c r="C6" s="39" t="s">
        <v>7</v>
      </c>
      <c r="D6" s="39" t="s">
        <v>8</v>
      </c>
      <c r="E6" s="3"/>
      <c r="F6" s="40">
        <f>0</f>
        <v>0</v>
      </c>
      <c r="G6" s="40">
        <f>0.39</f>
        <v>0.39</v>
      </c>
      <c r="H6" s="23" t="s">
        <v>30</v>
      </c>
    </row>
    <row r="7" spans="1:8" ht="29" x14ac:dyDescent="0.35">
      <c r="A7" s="41" t="s">
        <v>9</v>
      </c>
      <c r="B7" s="38">
        <f>0.5</f>
        <v>0.5</v>
      </c>
      <c r="C7" s="39" t="s">
        <v>10</v>
      </c>
      <c r="D7" s="39" t="s">
        <v>11</v>
      </c>
      <c r="E7" s="3"/>
      <c r="F7" s="40">
        <f>0.4</f>
        <v>0.4</v>
      </c>
      <c r="G7" s="40">
        <f>0.69</f>
        <v>0.69</v>
      </c>
      <c r="H7" s="23" t="s">
        <v>31</v>
      </c>
    </row>
    <row r="8" spans="1:8" ht="29" x14ac:dyDescent="0.35">
      <c r="A8" s="42" t="s">
        <v>12</v>
      </c>
      <c r="B8" s="38">
        <f>0</f>
        <v>0</v>
      </c>
      <c r="C8" s="39" t="s">
        <v>13</v>
      </c>
      <c r="D8" s="39" t="s">
        <v>14</v>
      </c>
      <c r="E8" s="3"/>
      <c r="F8" s="40">
        <f>0.7</f>
        <v>0.7</v>
      </c>
      <c r="G8" s="40">
        <f>0.84</f>
        <v>0.84</v>
      </c>
      <c r="H8" s="23" t="s">
        <v>32</v>
      </c>
    </row>
    <row r="9" spans="1:8" ht="29" x14ac:dyDescent="0.35">
      <c r="A9" s="43" t="s">
        <v>15</v>
      </c>
      <c r="B9" s="44">
        <f>0</f>
        <v>0</v>
      </c>
      <c r="C9" s="45" t="s">
        <v>16</v>
      </c>
      <c r="D9" s="45" t="s">
        <v>17</v>
      </c>
      <c r="E9" s="3"/>
      <c r="F9" s="40">
        <f>0.85</f>
        <v>0.85</v>
      </c>
      <c r="G9" s="40">
        <f>1</f>
        <v>1</v>
      </c>
      <c r="H9" s="23" t="s">
        <v>33</v>
      </c>
    </row>
    <row r="10" spans="1:8" x14ac:dyDescent="0.35">
      <c r="A10" s="3"/>
      <c r="B10" s="3"/>
      <c r="C10" s="3"/>
      <c r="D10" s="3"/>
      <c r="E10" s="3"/>
      <c r="F10" s="3"/>
      <c r="G10" s="3"/>
      <c r="H10" s="3"/>
    </row>
    <row r="11" spans="1:8" x14ac:dyDescent="0.35">
      <c r="A11" s="3"/>
      <c r="B11" s="3"/>
      <c r="C11" s="3"/>
      <c r="D11" s="3"/>
      <c r="E11" s="3"/>
      <c r="F11" s="3"/>
      <c r="G11" s="3"/>
      <c r="H11" s="3"/>
    </row>
    <row r="12" spans="1:8" ht="30" customHeight="1" x14ac:dyDescent="0.35">
      <c r="A12" s="4" t="s">
        <v>18</v>
      </c>
      <c r="B12" s="4" t="s">
        <v>19</v>
      </c>
      <c r="C12" s="4" t="s">
        <v>20</v>
      </c>
      <c r="D12" s="3"/>
      <c r="E12" s="3"/>
      <c r="F12" s="3"/>
      <c r="G12" s="3"/>
      <c r="H12" s="3"/>
    </row>
    <row r="13" spans="1:8" ht="101.5" x14ac:dyDescent="0.35">
      <c r="A13" s="46">
        <f>3</f>
        <v>3</v>
      </c>
      <c r="B13" s="23" t="s">
        <v>21</v>
      </c>
      <c r="C13" s="23" t="s">
        <v>22</v>
      </c>
      <c r="D13" s="3"/>
      <c r="E13" s="3"/>
      <c r="F13" s="3"/>
      <c r="G13" s="3"/>
      <c r="H13" s="3"/>
    </row>
    <row r="14" spans="1:8" ht="72.5" x14ac:dyDescent="0.35">
      <c r="A14" s="46">
        <f>2</f>
        <v>2</v>
      </c>
      <c r="B14" s="23" t="s">
        <v>23</v>
      </c>
      <c r="C14" s="23" t="s">
        <v>24</v>
      </c>
      <c r="D14" s="3"/>
      <c r="E14" s="3"/>
      <c r="F14" s="3"/>
      <c r="G14" s="3"/>
      <c r="H14" s="3"/>
    </row>
    <row r="15" spans="1:8" ht="101.5" x14ac:dyDescent="0.35">
      <c r="A15" s="46">
        <f>1</f>
        <v>1</v>
      </c>
      <c r="B15" s="23" t="s">
        <v>25</v>
      </c>
      <c r="C15" s="23" t="s">
        <v>26</v>
      </c>
      <c r="D15" s="3"/>
      <c r="E15" s="3"/>
      <c r="F15" s="3"/>
      <c r="G15" s="3"/>
      <c r="H15" s="3"/>
    </row>
    <row r="16" spans="1:8" x14ac:dyDescent="0.35">
      <c r="A16" s="3"/>
      <c r="B16" s="3"/>
      <c r="C16" s="3"/>
      <c r="D16" s="3"/>
      <c r="E16" s="3"/>
      <c r="F16" s="3"/>
      <c r="G16" s="3"/>
      <c r="H16" s="3"/>
    </row>
    <row r="17" spans="1:8" x14ac:dyDescent="0.35">
      <c r="A17" s="3"/>
      <c r="B17" s="3"/>
      <c r="C17" s="3"/>
      <c r="D17" s="3"/>
      <c r="E17" s="3"/>
      <c r="F17" s="3"/>
      <c r="G17" s="3"/>
      <c r="H17" s="3"/>
    </row>
    <row r="18" spans="1:8" ht="17" x14ac:dyDescent="0.4">
      <c r="A18" s="47" t="s">
        <v>34</v>
      </c>
      <c r="B18" s="1"/>
      <c r="C18" s="1"/>
      <c r="D18" s="1"/>
      <c r="E18" s="1"/>
      <c r="F18" s="1"/>
      <c r="G18" s="1"/>
      <c r="H18" s="1"/>
    </row>
    <row r="19" spans="1:8" ht="22" customHeight="1" x14ac:dyDescent="0.35">
      <c r="A19" s="30" t="s">
        <v>35</v>
      </c>
      <c r="B19" s="30"/>
      <c r="C19" s="30"/>
      <c r="D19" s="30"/>
      <c r="E19" s="30"/>
      <c r="F19" s="30"/>
      <c r="G19" s="30"/>
      <c r="H19" s="30"/>
    </row>
    <row r="20" spans="1:8" ht="22" customHeight="1" x14ac:dyDescent="0.35">
      <c r="A20" s="30" t="s">
        <v>36</v>
      </c>
      <c r="B20" s="30"/>
      <c r="C20" s="30"/>
      <c r="D20" s="30"/>
      <c r="E20" s="30"/>
      <c r="F20" s="30"/>
      <c r="G20" s="30"/>
      <c r="H20" s="30"/>
    </row>
    <row r="21" spans="1:8" ht="22" customHeight="1" x14ac:dyDescent="0.35">
      <c r="A21" s="30" t="s">
        <v>37</v>
      </c>
      <c r="B21" s="30"/>
      <c r="C21" s="30"/>
      <c r="D21" s="30"/>
      <c r="E21" s="30"/>
      <c r="F21" s="30"/>
      <c r="G21" s="30"/>
      <c r="H21" s="30"/>
    </row>
    <row r="22" spans="1:8" ht="22" customHeight="1" x14ac:dyDescent="0.35">
      <c r="A22" s="30" t="s">
        <v>38</v>
      </c>
      <c r="B22" s="30"/>
      <c r="C22" s="30"/>
      <c r="D22" s="30"/>
      <c r="E22" s="30"/>
      <c r="F22" s="30"/>
      <c r="G22" s="30"/>
      <c r="H22" s="30"/>
    </row>
    <row r="23" spans="1:8" ht="22" customHeight="1" x14ac:dyDescent="0.35">
      <c r="A23" s="30" t="s">
        <v>39</v>
      </c>
      <c r="B23" s="30"/>
      <c r="C23" s="30"/>
      <c r="D23" s="30"/>
      <c r="E23" s="30"/>
      <c r="F23" s="30"/>
      <c r="G23" s="30"/>
      <c r="H23" s="30"/>
    </row>
    <row r="24" spans="1:8" ht="22" customHeight="1" x14ac:dyDescent="0.35">
      <c r="A24" s="30" t="s">
        <v>40</v>
      </c>
      <c r="B24" s="30"/>
      <c r="C24" s="30"/>
      <c r="D24" s="30"/>
      <c r="E24" s="30"/>
      <c r="F24" s="30"/>
      <c r="G24" s="30"/>
      <c r="H24" s="30"/>
    </row>
    <row r="25" spans="1:8" ht="22" customHeight="1" x14ac:dyDescent="0.35">
      <c r="A25" s="30" t="s">
        <v>41</v>
      </c>
      <c r="B25" s="30"/>
      <c r="C25" s="30"/>
      <c r="D25" s="30"/>
      <c r="E25" s="30"/>
      <c r="F25" s="30"/>
      <c r="G25" s="30"/>
      <c r="H25" s="30"/>
    </row>
    <row r="26" spans="1:8" x14ac:dyDescent="0.35">
      <c r="A26" s="3"/>
      <c r="B26" s="3"/>
      <c r="C26" s="3"/>
      <c r="D26" s="3"/>
      <c r="E26" s="3"/>
      <c r="F26" s="3"/>
      <c r="G26" s="3"/>
      <c r="H26" s="3"/>
    </row>
    <row r="27" spans="1:8" x14ac:dyDescent="0.35">
      <c r="A27" s="3"/>
      <c r="B27" s="3"/>
      <c r="C27" s="3"/>
      <c r="D27" s="3"/>
      <c r="E27" s="3"/>
      <c r="F27" s="3"/>
      <c r="G27" s="3"/>
      <c r="H27" s="3"/>
    </row>
    <row r="28" spans="1:8" ht="24" customHeight="1" x14ac:dyDescent="0.35">
      <c r="A28" s="48" t="s">
        <v>42</v>
      </c>
      <c r="B28" s="49"/>
      <c r="C28" s="49"/>
      <c r="D28" s="49"/>
      <c r="E28" s="49"/>
      <c r="F28" s="49"/>
      <c r="G28" s="49"/>
      <c r="H28" s="49"/>
    </row>
    <row r="29" spans="1:8" ht="24" customHeight="1" x14ac:dyDescent="0.35">
      <c r="A29" s="49"/>
      <c r="B29" s="49"/>
      <c r="C29" s="49"/>
      <c r="D29" s="49"/>
      <c r="E29" s="49"/>
      <c r="F29" s="49"/>
      <c r="G29" s="49"/>
      <c r="H29" s="49"/>
    </row>
    <row r="30" spans="1:8" ht="24" customHeight="1" x14ac:dyDescent="0.35">
      <c r="A30" s="49"/>
      <c r="B30" s="49"/>
      <c r="C30" s="49"/>
      <c r="D30" s="49"/>
      <c r="E30" s="49"/>
      <c r="F30" s="49"/>
      <c r="G30" s="49"/>
      <c r="H30" s="49"/>
    </row>
    <row r="31" spans="1:8" ht="24" customHeight="1" x14ac:dyDescent="0.35">
      <c r="A31" s="49"/>
      <c r="B31" s="49"/>
      <c r="C31" s="49"/>
      <c r="D31" s="49"/>
      <c r="E31" s="49"/>
      <c r="F31" s="49"/>
      <c r="G31" s="49"/>
      <c r="H31" s="49"/>
    </row>
    <row r="32" spans="1:8" ht="24" customHeight="1" x14ac:dyDescent="0.35">
      <c r="A32" s="49"/>
      <c r="B32" s="49"/>
      <c r="C32" s="49"/>
      <c r="D32" s="49"/>
      <c r="E32" s="49"/>
      <c r="F32" s="49"/>
      <c r="G32" s="49"/>
      <c r="H32" s="49"/>
    </row>
    <row r="33" spans="1:8" ht="24" customHeight="1" x14ac:dyDescent="0.35">
      <c r="A33" s="49"/>
      <c r="B33" s="49"/>
      <c r="C33" s="49"/>
      <c r="D33" s="49"/>
      <c r="E33" s="49"/>
      <c r="F33" s="49"/>
      <c r="G33" s="49"/>
      <c r="H33" s="49"/>
    </row>
    <row r="34" spans="1:8" ht="24" customHeight="1" x14ac:dyDescent="0.35">
      <c r="A34" s="49"/>
      <c r="B34" s="49"/>
      <c r="C34" s="49"/>
      <c r="D34" s="49"/>
      <c r="E34" s="49"/>
      <c r="F34" s="49"/>
      <c r="G34" s="49"/>
      <c r="H34" s="49"/>
    </row>
  </sheetData>
  <mergeCells count="11">
    <mergeCell ref="A22:H22"/>
    <mergeCell ref="A23:H23"/>
    <mergeCell ref="A24:H24"/>
    <mergeCell ref="A25:H25"/>
    <mergeCell ref="A28:H34"/>
    <mergeCell ref="A1:H1"/>
    <mergeCell ref="A2:H2"/>
    <mergeCell ref="A18:H18"/>
    <mergeCell ref="A19:H19"/>
    <mergeCell ref="A20:H20"/>
    <mergeCell ref="A21:H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Dashboard</vt:lpstr>
      <vt:lpstr>Assessment</vt:lpstr>
      <vt:lpstr>Action Plan</vt:lpstr>
      <vt:lpstr>Scoring Guide</vt:lpstr>
      <vt:lpstr>ItemList</vt:lpstr>
      <vt:lpstr>Assessment!Print_Area</vt:lpstr>
      <vt:lpstr>Dashboard!Print_Area</vt:lpstr>
      <vt:lpstr>StatusList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AbdullaShafi</dc:creator>
  <cp:lastModifiedBy>AbdullaShafi</cp:lastModifiedBy>
  <dcterms:created xsi:type="dcterms:W3CDTF">2026-08-18T03:54:06Z</dcterms:created>
  <dcterms:modified xsi:type="dcterms:W3CDTF">2026-08-18T03:54:18Z</dcterms:modified>
</cp:coreProperties>
</file>